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635" yWindow="65521" windowWidth="7680" windowHeight="8685" tabRatio="624" activeTab="0"/>
  </bookViews>
  <sheets>
    <sheet name="7.1" sheetId="1" r:id="rId1"/>
    <sheet name="7.2" sheetId="2" r:id="rId2"/>
    <sheet name="7.3" sheetId="3" r:id="rId3"/>
    <sheet name="7.4" sheetId="4" r:id="rId4"/>
  </sheets>
  <definedNames>
    <definedName name="_xlnm.Print_Area" localSheetId="0">'7.1'!$A$1:$G$44</definedName>
    <definedName name="_xlnm.Print_Area" localSheetId="1">'7.2'!$A$1:$J$66,'7.2'!$A$68:$J$147</definedName>
    <definedName name="_xlnm.Print_Area" localSheetId="2">'7.3'!$K$1:$V$69</definedName>
    <definedName name="_xlnm.Print_Area" localSheetId="3">'7.4'!$A$1:$Q$64</definedName>
  </definedNames>
  <calcPr fullCalcOnLoad="1"/>
</workbook>
</file>

<file path=xl/sharedStrings.xml><?xml version="1.0" encoding="utf-8"?>
<sst xmlns="http://schemas.openxmlformats.org/spreadsheetml/2006/main" count="365" uniqueCount="111">
  <si>
    <t>USO PROPIO</t>
  </si>
  <si>
    <t>MT</t>
  </si>
  <si>
    <t>SEIN</t>
  </si>
  <si>
    <t>SA</t>
  </si>
  <si>
    <t>MERCADO ELÉCTRICO</t>
  </si>
  <si>
    <t>AT</t>
  </si>
  <si>
    <t>MAT</t>
  </si>
  <si>
    <t>BT</t>
  </si>
  <si>
    <t>Primaria</t>
  </si>
  <si>
    <t>Secundaria</t>
  </si>
  <si>
    <t>EMPRESA</t>
  </si>
  <si>
    <t>Datos</t>
  </si>
  <si>
    <t>Suma de ENERO</t>
  </si>
  <si>
    <t>Suma de FEBRERO</t>
  </si>
  <si>
    <t>Suma de MARZO</t>
  </si>
  <si>
    <t>Suma de ABRIL</t>
  </si>
  <si>
    <t>Suma de MAYO</t>
  </si>
  <si>
    <t>Suma de JUNIO</t>
  </si>
  <si>
    <t>Suma de JULIO</t>
  </si>
  <si>
    <t>Suma de AGOSTO</t>
  </si>
  <si>
    <t>Suma de SEPTIEMBRE</t>
  </si>
  <si>
    <t>Suma de OCTUBRE</t>
  </si>
  <si>
    <t>Suma de NOVIEMBRE</t>
  </si>
  <si>
    <t>Suma de DICIEMBRE</t>
  </si>
  <si>
    <t>DISTRIBUCIÓN</t>
  </si>
  <si>
    <t>Total general</t>
  </si>
  <si>
    <t>TOTAL</t>
  </si>
  <si>
    <t>SS AA</t>
  </si>
  <si>
    <t>MES</t>
  </si>
  <si>
    <t>ACTIVIDAD</t>
  </si>
  <si>
    <t>TIPO</t>
  </si>
  <si>
    <t>TENSION</t>
  </si>
  <si>
    <t>Transmisión y distribución</t>
  </si>
  <si>
    <t>Subsistema de distribución primaria</t>
  </si>
  <si>
    <t>Subsistema de distribución secundaria</t>
  </si>
  <si>
    <t>Nivel de tensión</t>
  </si>
  <si>
    <t>Sistema eléctrico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</si>
  <si>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</si>
  <si>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</si>
  <si>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</si>
  <si>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</si>
  <si>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</si>
  <si>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</si>
  <si>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</si>
  <si>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</si>
  <si>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</si>
  <si>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</si>
  <si>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</si>
  <si>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</si>
  <si>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Distribución</t>
  </si>
  <si>
    <t>Subtotal</t>
  </si>
  <si>
    <t>TRANSMISIÓN</t>
  </si>
  <si>
    <t>Sistema</t>
  </si>
  <si>
    <t>Transmisión</t>
  </si>
  <si>
    <t>TOTAL DE PÉRDIDAS</t>
  </si>
  <si>
    <t xml:space="preserve"> Transmisión</t>
  </si>
  <si>
    <t>Subtransmisión</t>
  </si>
  <si>
    <t>Total Subtransmisión</t>
  </si>
  <si>
    <t>TOTAL DE PÉRDIDAS EN EL MERCADO ELÉCTRICO</t>
  </si>
  <si>
    <t>TOTAL DE PÉRDIDAS POR NIVEL DE TENSIÓN</t>
  </si>
  <si>
    <t>*  Contiene las pérdidas en líneas de transmisión secundaria (niveles de tensión AT y MAT) de las empresas de transmisión,asumidas dentro del balance de energía que presentan a la DGE.</t>
  </si>
  <si>
    <t>GENERADORA</t>
  </si>
  <si>
    <t>TRANSMISORA</t>
  </si>
  <si>
    <t>DISTRIBUIDORA</t>
  </si>
  <si>
    <t>Total</t>
  </si>
  <si>
    <t>Mes</t>
  </si>
  <si>
    <t>Pérdidas por sistema eléctrico</t>
  </si>
  <si>
    <t>SubTransmisión</t>
  </si>
  <si>
    <t>Total uso propio</t>
  </si>
  <si>
    <t>Total mercado eléctrico</t>
  </si>
  <si>
    <t>Uso propio</t>
  </si>
  <si>
    <t>Mercado eléctrico</t>
  </si>
  <si>
    <t>Total                   SS AA</t>
  </si>
  <si>
    <t>Total                SEIN</t>
  </si>
  <si>
    <t>Total de pérdidas por subsistema</t>
  </si>
  <si>
    <t>Transmisión secundaria</t>
  </si>
  <si>
    <t>Transmisión principal</t>
  </si>
  <si>
    <t>Subsistema</t>
  </si>
  <si>
    <t>Tipo de empresa</t>
  </si>
  <si>
    <t>Servicio</t>
  </si>
  <si>
    <t>GENERADORA*</t>
  </si>
  <si>
    <t>SISTEMA ELÉCTRICO DE DISTRIBUCIÓN</t>
  </si>
  <si>
    <t>b. Pérdidas de energía eléctrica según el nivel de tensión y tipo de sistema (GW.h)</t>
  </si>
  <si>
    <t>a. Pérdidas de energía eléctrica según el sistema eléctrico y tipo de sistema (GW.h)</t>
  </si>
  <si>
    <t>c.  Pérdidas de energía eléctrica según el nivel de tensión y sistema eléctrico (GW.h)</t>
  </si>
  <si>
    <t>Uso Propio</t>
  </si>
  <si>
    <t>Transm</t>
  </si>
  <si>
    <t>Transmisión y Distribución</t>
  </si>
  <si>
    <t xml:space="preserve">MT </t>
  </si>
  <si>
    <t>Mercado Eléctrico</t>
  </si>
  <si>
    <t xml:space="preserve">AT </t>
  </si>
  <si>
    <t>Distrib</t>
  </si>
  <si>
    <t>Distribución Primaria</t>
  </si>
  <si>
    <t>Distribución Secundaria</t>
  </si>
  <si>
    <t xml:space="preserve">BT </t>
  </si>
  <si>
    <t>Total Mercado Eléctrico</t>
  </si>
  <si>
    <t>Total Uso Propio</t>
  </si>
  <si>
    <t>SISTEMA DE TRANSMISIÓN DEL MERCADO ELÉCTRICO (POR SUBSISTEMAS)</t>
  </si>
  <si>
    <t xml:space="preserve">7.1.  PÉRDIDAS DE ENERGÍA ELÉCTRICA A NIVEL NACIONAL </t>
  </si>
  <si>
    <t>7.2  PÉRDIDAS MENSUALES POR TIPO DE SISTEMA</t>
  </si>
  <si>
    <t>7.2.1.  Pérdidas en el sistema eléctrico de transmisión por tipo de sistema (GW.h)</t>
  </si>
  <si>
    <t xml:space="preserve">7.2.1.1. Empresas Transmisoras, generadoras, distribuidoras del mercado eléctrico </t>
  </si>
  <si>
    <t>7.2.1.2.  Empresas generadoras para uso propio</t>
  </si>
  <si>
    <t>7.2.1.3.    Total de pérdidas en transmisión</t>
  </si>
  <si>
    <t>7.2.2.  Pérdidas en el sistema eléctrico de distribución por tipo de sistema (GW.h)</t>
  </si>
  <si>
    <t>7.3.   PÉRDIDAS MENSUALES POR NIVEL DE TENSIÓN (GW.h)</t>
  </si>
  <si>
    <t>7.3.1.   Pérdidas en el sistema eléctrico de transmisión por nivel de tensión (GW.h)</t>
  </si>
  <si>
    <t>7.3.2.   Pérdidas en el sistema eléctrico de distribución por nivel de tensión (GW.h)</t>
  </si>
  <si>
    <t>7.4.  PÉRDIDAS MENSUALES POR TIPO DE EMPRESA Y SISTEMA (GW.h)</t>
  </si>
  <si>
    <t>FUENTE_PÉRDIDAS_NIVEL DE TENSIÓN 2010</t>
  </si>
  <si>
    <t>FUENTE_PÉRDIDAS_DISTRIB_ NIVEL DE TENSIÓN 2010</t>
  </si>
</sst>
</file>

<file path=xl/styles.xml><?xml version="1.0" encoding="utf-8"?>
<styleSheet xmlns="http://schemas.openxmlformats.org/spreadsheetml/2006/main">
  <numFmts count="6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&quot;S/.&quot;\ * #,##0.00_);_(&quot;S/.&quot;\ * \(#,##0.00\);_(&quot;S/.&quot;\ * &quot;-&quot;??_);_(@_)"/>
    <numFmt numFmtId="184" formatCode="&quot;$&quot;#,##0;&quot;$&quot;\-#,##0"/>
    <numFmt numFmtId="185" formatCode="&quot;$&quot;#,##0;[Red]&quot;$&quot;\-#,##0"/>
    <numFmt numFmtId="186" formatCode="&quot;$&quot;#,##0.00;&quot;$&quot;\-#,##0.00"/>
    <numFmt numFmtId="187" formatCode="&quot;$&quot;#,##0.00;[Red]&quot;$&quot;\-#,##0.00"/>
    <numFmt numFmtId="188" formatCode="_ &quot;$&quot;* #,##0_ ;_ &quot;$&quot;* \-#,##0_ ;_ &quot;$&quot;* &quot;-&quot;_ ;_ @_ "/>
    <numFmt numFmtId="189" formatCode="_ &quot;$&quot;* #,##0.00_ ;_ &quot;$&quot;* \-#,##0.00_ ;_ &quot;$&quot;* &quot;-&quot;??_ ;_ @_ 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_-* #,##0_-;\-* #,##0_-;_-* &quot;-&quot;??_-;_-@_-"/>
    <numFmt numFmtId="199" formatCode="_-* #,##0.0_-;\-* #,##0.0_-;_-* &quot;-&quot;??_-;_-@_-"/>
    <numFmt numFmtId="200" formatCode="0.0"/>
    <numFmt numFmtId="201" formatCode="0.00000"/>
    <numFmt numFmtId="202" formatCode="0.0000"/>
    <numFmt numFmtId="203" formatCode="0.000"/>
    <numFmt numFmtId="204" formatCode="0.000000"/>
    <numFmt numFmtId="205" formatCode="_-* #,##0.000_-;\-* #,##0.000_-;_-* &quot;-&quot;??_-;_-@_-"/>
    <numFmt numFmtId="206" formatCode="_-* #,##0.000_-;\-* #,##0.000_-;_-* &quot;-&quot;???_-;_-@_-"/>
    <numFmt numFmtId="207" formatCode="0.0%"/>
    <numFmt numFmtId="208" formatCode="_ * #,##0_ ;_ * \-#,##0_ ;_ * &quot;-&quot;??_ ;_ @_ "/>
    <numFmt numFmtId="209" formatCode="_ * #,##0.0_ ;_ * \-#,##0.0_ ;_ * &quot;-&quot;??_ ;_ @_ "/>
    <numFmt numFmtId="210" formatCode="_ * #,##0.000_ ;_ * \-#,##0.000_ ;_ * &quot;-&quot;??_ ;_ @_ "/>
    <numFmt numFmtId="211" formatCode="0.000000000"/>
    <numFmt numFmtId="212" formatCode="0.0000000000"/>
    <numFmt numFmtId="213" formatCode="0.00000000"/>
    <numFmt numFmtId="214" formatCode="0.0000000"/>
    <numFmt numFmtId="215" formatCode="#,##0.000"/>
    <numFmt numFmtId="216" formatCode="#,##0.0000"/>
    <numFmt numFmtId="217" formatCode="#,##0.0"/>
  </numFmts>
  <fonts count="7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b/>
      <sz val="10.75"/>
      <color indexed="8"/>
      <name val="Arial"/>
      <family val="2"/>
    </font>
    <font>
      <sz val="8.75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b/>
      <sz val="9.5"/>
      <color indexed="8"/>
      <name val="Arial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8"/>
      <color indexed="8"/>
      <name val="Arial"/>
      <family val="2"/>
    </font>
    <font>
      <sz val="10.25"/>
      <color indexed="8"/>
      <name val="Arial"/>
      <family val="2"/>
    </font>
    <font>
      <sz val="5.75"/>
      <color indexed="8"/>
      <name val="Arial"/>
      <family val="2"/>
    </font>
    <font>
      <sz val="5"/>
      <color indexed="8"/>
      <name val="Arial"/>
      <family val="2"/>
    </font>
    <font>
      <b/>
      <sz val="7"/>
      <color indexed="8"/>
      <name val="Arial"/>
      <family val="2"/>
    </font>
    <font>
      <sz val="5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.75"/>
      <color indexed="8"/>
      <name val="Arial"/>
      <family val="2"/>
    </font>
    <font>
      <b/>
      <sz val="9.75"/>
      <color indexed="9"/>
      <name val="Arial"/>
      <family val="2"/>
    </font>
    <font>
      <b/>
      <sz val="8.75"/>
      <color indexed="9"/>
      <name val="Arial"/>
      <family val="2"/>
    </font>
    <font>
      <b/>
      <sz val="10.5"/>
      <color indexed="8"/>
      <name val="Arial"/>
      <family val="2"/>
    </font>
    <font>
      <b/>
      <sz val="10.5"/>
      <color indexed="9"/>
      <name val="Arial"/>
      <family val="2"/>
    </font>
    <font>
      <sz val="7.75"/>
      <color indexed="8"/>
      <name val="Arial"/>
      <family val="2"/>
    </font>
    <font>
      <b/>
      <sz val="9.5"/>
      <color indexed="9"/>
      <name val="Arial"/>
      <family val="2"/>
    </font>
    <font>
      <sz val="11"/>
      <color indexed="8"/>
      <name val="Arial"/>
      <family val="2"/>
    </font>
    <font>
      <b/>
      <sz val="9.25"/>
      <color indexed="9"/>
      <name val="Arial"/>
      <family val="2"/>
    </font>
    <font>
      <b/>
      <sz val="11"/>
      <color indexed="8"/>
      <name val="Arial"/>
      <family val="2"/>
    </font>
    <font>
      <b/>
      <sz val="8"/>
      <color indexed="63"/>
      <name val="Arial"/>
      <family val="2"/>
    </font>
    <font>
      <b/>
      <sz val="8.25"/>
      <color indexed="63"/>
      <name val="Arial"/>
      <family val="2"/>
    </font>
    <font>
      <b/>
      <sz val="9"/>
      <color indexed="63"/>
      <name val="Arial"/>
      <family val="2"/>
    </font>
    <font>
      <b/>
      <sz val="8.75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</fills>
  <borders count="1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 style="medium"/>
      <right style="double"/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9" fillId="29" borderId="1" applyNumberFormat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0" fillId="30" borderId="0" applyNumberFormat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2" fillId="21" borderId="5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68" fillId="0" borderId="8" applyNumberFormat="0" applyFill="0" applyAlignment="0" applyProtection="0"/>
    <xf numFmtId="0" fontId="78" fillId="0" borderId="9" applyNumberFormat="0" applyFill="0" applyAlignment="0" applyProtection="0"/>
  </cellStyleXfs>
  <cellXfs count="4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97" fontId="0" fillId="0" borderId="13" xfId="0" applyNumberFormat="1" applyBorder="1" applyAlignment="1">
      <alignment/>
    </xf>
    <xf numFmtId="197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197" fontId="0" fillId="0" borderId="0" xfId="0" applyNumberFormat="1" applyBorder="1" applyAlignment="1">
      <alignment/>
    </xf>
    <xf numFmtId="197" fontId="0" fillId="0" borderId="1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97" fontId="0" fillId="0" borderId="16" xfId="0" applyNumberFormat="1" applyBorder="1" applyAlignment="1">
      <alignment/>
    </xf>
    <xf numFmtId="0" fontId="3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9" fontId="0" fillId="0" borderId="0" xfId="54" applyFont="1" applyAlignment="1">
      <alignment/>
    </xf>
    <xf numFmtId="10" fontId="0" fillId="0" borderId="0" xfId="54" applyNumberFormat="1" applyFont="1" applyAlignment="1">
      <alignment/>
    </xf>
    <xf numFmtId="2" fontId="0" fillId="0" borderId="0" xfId="0" applyNumberFormat="1" applyBorder="1" applyAlignment="1">
      <alignment/>
    </xf>
    <xf numFmtId="197" fontId="0" fillId="0" borderId="18" xfId="0" applyNumberFormat="1" applyBorder="1" applyAlignment="1">
      <alignment/>
    </xf>
    <xf numFmtId="197" fontId="0" fillId="0" borderId="19" xfId="0" applyNumberFormat="1" applyBorder="1" applyAlignment="1">
      <alignment/>
    </xf>
    <xf numFmtId="197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97" fontId="0" fillId="0" borderId="22" xfId="0" applyNumberFormat="1" applyBorder="1" applyAlignment="1">
      <alignment/>
    </xf>
    <xf numFmtId="9" fontId="0" fillId="0" borderId="10" xfId="54" applyFont="1" applyBorder="1" applyAlignment="1">
      <alignment/>
    </xf>
    <xf numFmtId="9" fontId="0" fillId="0" borderId="19" xfId="54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Continuous" vertical="center" wrapText="1"/>
    </xf>
    <xf numFmtId="0" fontId="4" fillId="0" borderId="0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0" xfId="0" applyNumberFormat="1" applyBorder="1" applyAlignment="1">
      <alignment/>
    </xf>
    <xf numFmtId="9" fontId="0" fillId="0" borderId="0" xfId="54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97" fontId="0" fillId="0" borderId="21" xfId="0" applyNumberFormat="1" applyBorder="1" applyAlignment="1">
      <alignment/>
    </xf>
    <xf numFmtId="197" fontId="0" fillId="0" borderId="24" xfId="0" applyNumberFormat="1" applyBorder="1" applyAlignment="1">
      <alignment/>
    </xf>
    <xf numFmtId="197" fontId="0" fillId="0" borderId="25" xfId="0" applyNumberFormat="1" applyBorder="1" applyAlignment="1">
      <alignment/>
    </xf>
    <xf numFmtId="9" fontId="0" fillId="0" borderId="26" xfId="54" applyFont="1" applyBorder="1" applyAlignment="1">
      <alignment/>
    </xf>
    <xf numFmtId="9" fontId="0" fillId="0" borderId="27" xfId="54" applyFont="1" applyBorder="1" applyAlignment="1">
      <alignment/>
    </xf>
    <xf numFmtId="9" fontId="1" fillId="0" borderId="28" xfId="54" applyFont="1" applyBorder="1" applyAlignment="1">
      <alignment/>
    </xf>
    <xf numFmtId="9" fontId="1" fillId="0" borderId="29" xfId="54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9" fontId="1" fillId="0" borderId="0" xfId="54" applyFont="1" applyBorder="1" applyAlignment="1">
      <alignment/>
    </xf>
    <xf numFmtId="0" fontId="0" fillId="0" borderId="26" xfId="0" applyFill="1" applyBorder="1" applyAlignment="1">
      <alignment/>
    </xf>
    <xf numFmtId="0" fontId="0" fillId="0" borderId="21" xfId="0" applyFill="1" applyBorder="1" applyAlignment="1">
      <alignment/>
    </xf>
    <xf numFmtId="0" fontId="6" fillId="34" borderId="14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35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34" borderId="36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0" fillId="0" borderId="37" xfId="0" applyFill="1" applyBorder="1" applyAlignment="1">
      <alignment/>
    </xf>
    <xf numFmtId="0" fontId="0" fillId="0" borderId="38" xfId="0" applyBorder="1" applyAlignment="1">
      <alignment/>
    </xf>
    <xf numFmtId="197" fontId="0" fillId="0" borderId="39" xfId="0" applyNumberFormat="1" applyBorder="1" applyAlignment="1">
      <alignment/>
    </xf>
    <xf numFmtId="197" fontId="0" fillId="0" borderId="40" xfId="0" applyNumberFormat="1" applyBorder="1" applyAlignment="1">
      <alignment/>
    </xf>
    <xf numFmtId="197" fontId="0" fillId="0" borderId="41" xfId="0" applyNumberFormat="1" applyBorder="1" applyAlignment="1">
      <alignment/>
    </xf>
    <xf numFmtId="0" fontId="7" fillId="34" borderId="0" xfId="0" applyFont="1" applyFill="1" applyBorder="1" applyAlignment="1">
      <alignment horizontal="centerContinuous" vertical="center" wrapText="1"/>
    </xf>
    <xf numFmtId="0" fontId="7" fillId="34" borderId="23" xfId="0" applyFont="1" applyFill="1" applyBorder="1" applyAlignment="1">
      <alignment horizontal="centerContinuous" vertical="center" wrapText="1"/>
    </xf>
    <xf numFmtId="0" fontId="7" fillId="34" borderId="42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Continuous" vertical="center" wrapText="1"/>
    </xf>
    <xf numFmtId="0" fontId="7" fillId="34" borderId="23" xfId="0" applyFont="1" applyFill="1" applyBorder="1" applyAlignment="1">
      <alignment horizontal="centerContinuous" vertical="center" wrapText="1"/>
    </xf>
    <xf numFmtId="0" fontId="7" fillId="34" borderId="43" xfId="0" applyFont="1" applyFill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centerContinuous" vertical="center" wrapText="1"/>
    </xf>
    <xf numFmtId="197" fontId="1" fillId="0" borderId="0" xfId="0" applyNumberFormat="1" applyFont="1" applyBorder="1" applyAlignment="1">
      <alignment/>
    </xf>
    <xf numFmtId="197" fontId="1" fillId="0" borderId="45" xfId="0" applyNumberFormat="1" applyFont="1" applyBorder="1" applyAlignment="1">
      <alignment/>
    </xf>
    <xf numFmtId="197" fontId="1" fillId="0" borderId="46" xfId="0" applyNumberFormat="1" applyFont="1" applyBorder="1" applyAlignment="1">
      <alignment/>
    </xf>
    <xf numFmtId="197" fontId="1" fillId="0" borderId="37" xfId="0" applyNumberFormat="1" applyFont="1" applyBorder="1" applyAlignment="1">
      <alignment/>
    </xf>
    <xf numFmtId="197" fontId="1" fillId="0" borderId="47" xfId="0" applyNumberFormat="1" applyFont="1" applyBorder="1" applyAlignment="1">
      <alignment/>
    </xf>
    <xf numFmtId="197" fontId="1" fillId="0" borderId="48" xfId="0" applyNumberFormat="1" applyFont="1" applyBorder="1" applyAlignment="1">
      <alignment/>
    </xf>
    <xf numFmtId="0" fontId="1" fillId="0" borderId="30" xfId="0" applyFont="1" applyFill="1" applyBorder="1" applyAlignment="1">
      <alignment/>
    </xf>
    <xf numFmtId="0" fontId="3" fillId="0" borderId="0" xfId="0" applyFont="1" applyBorder="1" applyAlignment="1">
      <alignment/>
    </xf>
    <xf numFmtId="1" fontId="0" fillId="0" borderId="10" xfId="54" applyNumberFormat="1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9" fontId="0" fillId="0" borderId="0" xfId="54" applyFont="1" applyBorder="1" applyAlignment="1">
      <alignment/>
    </xf>
    <xf numFmtId="0" fontId="7" fillId="34" borderId="36" xfId="0" applyFont="1" applyFill="1" applyBorder="1" applyAlignment="1">
      <alignment horizontal="center"/>
    </xf>
    <xf numFmtId="0" fontId="7" fillId="34" borderId="49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43" fontId="0" fillId="0" borderId="0" xfId="0" applyNumberFormat="1" applyAlignment="1">
      <alignment/>
    </xf>
    <xf numFmtId="207" fontId="0" fillId="0" borderId="0" xfId="54" applyNumberFormat="1" applyFont="1" applyAlignment="1">
      <alignment/>
    </xf>
    <xf numFmtId="0" fontId="1" fillId="0" borderId="51" xfId="0" applyFont="1" applyBorder="1" applyAlignment="1">
      <alignment horizontal="center" vertical="center"/>
    </xf>
    <xf numFmtId="197" fontId="0" fillId="0" borderId="52" xfId="0" applyNumberFormat="1" applyBorder="1" applyAlignment="1">
      <alignment vertical="center"/>
    </xf>
    <xf numFmtId="197" fontId="1" fillId="0" borderId="53" xfId="0" applyNumberFormat="1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54" xfId="0" applyBorder="1" applyAlignment="1">
      <alignment vertical="center"/>
    </xf>
    <xf numFmtId="9" fontId="5" fillId="0" borderId="55" xfId="54" applyFont="1" applyBorder="1" applyAlignment="1">
      <alignment vertical="center"/>
    </xf>
    <xf numFmtId="197" fontId="0" fillId="0" borderId="48" xfId="0" applyNumberFormat="1" applyBorder="1" applyAlignment="1">
      <alignment vertical="center"/>
    </xf>
    <xf numFmtId="197" fontId="0" fillId="0" borderId="54" xfId="0" applyNumberFormat="1" applyBorder="1" applyAlignment="1">
      <alignment vertical="center"/>
    </xf>
    <xf numFmtId="197" fontId="1" fillId="0" borderId="55" xfId="0" applyNumberFormat="1" applyFont="1" applyBorder="1" applyAlignment="1">
      <alignment vertical="center"/>
    </xf>
    <xf numFmtId="9" fontId="5" fillId="0" borderId="56" xfId="54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197" fontId="0" fillId="0" borderId="46" xfId="0" applyNumberFormat="1" applyBorder="1" applyAlignment="1">
      <alignment vertical="center"/>
    </xf>
    <xf numFmtId="197" fontId="0" fillId="0" borderId="57" xfId="0" applyNumberForma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9" fontId="5" fillId="0" borderId="29" xfId="54" applyFont="1" applyBorder="1" applyAlignment="1">
      <alignment vertical="center"/>
    </xf>
    <xf numFmtId="9" fontId="5" fillId="0" borderId="58" xfId="54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197" fontId="1" fillId="0" borderId="20" xfId="0" applyNumberFormat="1" applyFont="1" applyBorder="1" applyAlignment="1">
      <alignment vertical="center"/>
    </xf>
    <xf numFmtId="9" fontId="5" fillId="0" borderId="22" xfId="54" applyFont="1" applyBorder="1" applyAlignment="1">
      <alignment vertical="center"/>
    </xf>
    <xf numFmtId="197" fontId="1" fillId="0" borderId="22" xfId="0" applyNumberFormat="1" applyFont="1" applyBorder="1" applyAlignment="1">
      <alignment vertical="center"/>
    </xf>
    <xf numFmtId="0" fontId="1" fillId="0" borderId="60" xfId="0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9" fontId="5" fillId="0" borderId="63" xfId="54" applyFont="1" applyBorder="1" applyAlignment="1">
      <alignment vertical="center"/>
    </xf>
    <xf numFmtId="0" fontId="1" fillId="0" borderId="64" xfId="0" applyFont="1" applyBorder="1" applyAlignment="1">
      <alignment vertical="center"/>
    </xf>
    <xf numFmtId="0" fontId="7" fillId="34" borderId="65" xfId="0" applyFont="1" applyFill="1" applyBorder="1" applyAlignment="1">
      <alignment horizontal="center"/>
    </xf>
    <xf numFmtId="197" fontId="8" fillId="0" borderId="66" xfId="0" applyNumberFormat="1" applyFont="1" applyBorder="1" applyAlignment="1">
      <alignment/>
    </xf>
    <xf numFmtId="9" fontId="1" fillId="0" borderId="64" xfId="54" applyFont="1" applyBorder="1" applyAlignment="1">
      <alignment/>
    </xf>
    <xf numFmtId="0" fontId="7" fillId="34" borderId="67" xfId="0" applyFont="1" applyFill="1" applyBorder="1" applyAlignment="1">
      <alignment horizontal="center"/>
    </xf>
    <xf numFmtId="0" fontId="7" fillId="34" borderId="68" xfId="0" applyFont="1" applyFill="1" applyBorder="1" applyAlignment="1">
      <alignment horizontal="center"/>
    </xf>
    <xf numFmtId="197" fontId="1" fillId="0" borderId="66" xfId="0" applyNumberFormat="1" applyFont="1" applyBorder="1" applyAlignment="1">
      <alignment/>
    </xf>
    <xf numFmtId="9" fontId="1" fillId="0" borderId="26" xfId="54" applyFont="1" applyBorder="1" applyAlignment="1">
      <alignment/>
    </xf>
    <xf numFmtId="0" fontId="7" fillId="34" borderId="68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34" borderId="49" xfId="0" applyFont="1" applyFill="1" applyBorder="1" applyAlignment="1">
      <alignment vertical="center"/>
    </xf>
    <xf numFmtId="0" fontId="7" fillId="34" borderId="50" xfId="0" applyFont="1" applyFill="1" applyBorder="1" applyAlignment="1">
      <alignment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69" xfId="0" applyFont="1" applyFill="1" applyBorder="1" applyAlignment="1">
      <alignment vertical="center"/>
    </xf>
    <xf numFmtId="0" fontId="7" fillId="34" borderId="70" xfId="0" applyFont="1" applyFill="1" applyBorder="1" applyAlignment="1">
      <alignment horizontal="center" vertical="center"/>
    </xf>
    <xf numFmtId="0" fontId="7" fillId="34" borderId="71" xfId="0" applyFont="1" applyFill="1" applyBorder="1" applyAlignment="1">
      <alignment horizontal="center" vertical="center"/>
    </xf>
    <xf numFmtId="0" fontId="7" fillId="34" borderId="72" xfId="0" applyFont="1" applyFill="1" applyBorder="1" applyAlignment="1">
      <alignment vertical="center"/>
    </xf>
    <xf numFmtId="197" fontId="0" fillId="0" borderId="14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197" fontId="0" fillId="0" borderId="15" xfId="0" applyNumberFormat="1" applyBorder="1" applyAlignment="1">
      <alignment vertical="center"/>
    </xf>
    <xf numFmtId="197" fontId="0" fillId="0" borderId="19" xfId="0" applyNumberFormat="1" applyBorder="1" applyAlignment="1">
      <alignment vertical="center"/>
    </xf>
    <xf numFmtId="197" fontId="0" fillId="0" borderId="16" xfId="48" applyFont="1" applyBorder="1" applyAlignment="1">
      <alignment vertical="center"/>
    </xf>
    <xf numFmtId="197" fontId="0" fillId="0" borderId="0" xfId="0" applyNumberFormat="1" applyBorder="1" applyAlignment="1">
      <alignment vertical="center"/>
    </xf>
    <xf numFmtId="197" fontId="0" fillId="0" borderId="73" xfId="48" applyFont="1" applyBorder="1" applyAlignment="1">
      <alignment vertical="center"/>
    </xf>
    <xf numFmtId="197" fontId="0" fillId="0" borderId="44" xfId="48" applyFont="1" applyBorder="1" applyAlignment="1">
      <alignment vertical="center"/>
    </xf>
    <xf numFmtId="197" fontId="0" fillId="0" borderId="53" xfId="48" applyFont="1" applyBorder="1" applyAlignment="1">
      <alignment vertical="center"/>
    </xf>
    <xf numFmtId="197" fontId="0" fillId="0" borderId="13" xfId="0" applyNumberFormat="1" applyBorder="1" applyAlignment="1">
      <alignment vertical="center"/>
    </xf>
    <xf numFmtId="197" fontId="0" fillId="0" borderId="74" xfId="0" applyNumberFormat="1" applyBorder="1" applyAlignment="1">
      <alignment vertical="center"/>
    </xf>
    <xf numFmtId="197" fontId="0" fillId="0" borderId="75" xfId="48" applyFont="1" applyBorder="1" applyAlignment="1">
      <alignment vertical="center"/>
    </xf>
    <xf numFmtId="197" fontId="0" fillId="0" borderId="76" xfId="48" applyFont="1" applyBorder="1" applyAlignment="1">
      <alignment vertical="center"/>
    </xf>
    <xf numFmtId="197" fontId="0" fillId="0" borderId="0" xfId="48" applyFont="1" applyBorder="1" applyAlignment="1">
      <alignment vertical="center"/>
    </xf>
    <xf numFmtId="197" fontId="0" fillId="0" borderId="55" xfId="48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197" fontId="0" fillId="0" borderId="10" xfId="0" applyNumberFormat="1" applyBorder="1" applyAlignment="1">
      <alignment vertical="center"/>
    </xf>
    <xf numFmtId="9" fontId="0" fillId="0" borderId="0" xfId="54" applyFont="1" applyAlignment="1">
      <alignment vertical="center"/>
    </xf>
    <xf numFmtId="197" fontId="0" fillId="0" borderId="0" xfId="0" applyNumberFormat="1" applyAlignment="1">
      <alignment vertical="center"/>
    </xf>
    <xf numFmtId="0" fontId="1" fillId="0" borderId="78" xfId="0" applyFont="1" applyFill="1" applyBorder="1" applyAlignment="1">
      <alignment vertical="center"/>
    </xf>
    <xf numFmtId="197" fontId="1" fillId="0" borderId="45" xfId="0" applyNumberFormat="1" applyFont="1" applyBorder="1" applyAlignment="1">
      <alignment vertical="center"/>
    </xf>
    <xf numFmtId="197" fontId="1" fillId="0" borderId="79" xfId="0" applyNumberFormat="1" applyFont="1" applyBorder="1" applyAlignment="1">
      <alignment vertical="center"/>
    </xf>
    <xf numFmtId="197" fontId="1" fillId="0" borderId="80" xfId="0" applyNumberFormat="1" applyFont="1" applyBorder="1" applyAlignment="1">
      <alignment vertical="center"/>
    </xf>
    <xf numFmtId="197" fontId="1" fillId="0" borderId="81" xfId="0" applyNumberFormat="1" applyFont="1" applyBorder="1" applyAlignment="1">
      <alignment vertical="center"/>
    </xf>
    <xf numFmtId="197" fontId="8" fillId="0" borderId="82" xfId="0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9" fontId="0" fillId="0" borderId="27" xfId="54" applyFont="1" applyBorder="1" applyAlignment="1">
      <alignment vertical="center"/>
    </xf>
    <xf numFmtId="9" fontId="0" fillId="0" borderId="83" xfId="54" applyFont="1" applyBorder="1" applyAlignment="1">
      <alignment vertical="center"/>
    </xf>
    <xf numFmtId="9" fontId="1" fillId="0" borderId="84" xfId="54" applyFont="1" applyBorder="1" applyAlignment="1">
      <alignment vertical="center"/>
    </xf>
    <xf numFmtId="9" fontId="0" fillId="0" borderId="29" xfId="54" applyFont="1" applyBorder="1" applyAlignment="1">
      <alignment vertical="center"/>
    </xf>
    <xf numFmtId="9" fontId="1" fillId="0" borderId="85" xfId="54" applyFont="1" applyBorder="1" applyAlignment="1">
      <alignment vertical="center"/>
    </xf>
    <xf numFmtId="9" fontId="1" fillId="0" borderId="29" xfId="54" applyFont="1" applyBorder="1" applyAlignment="1">
      <alignment vertical="center"/>
    </xf>
    <xf numFmtId="9" fontId="1" fillId="0" borderId="27" xfId="54" applyFont="1" applyBorder="1" applyAlignment="1">
      <alignment vertical="center"/>
    </xf>
    <xf numFmtId="0" fontId="0" fillId="0" borderId="59" xfId="0" applyBorder="1" applyAlignment="1">
      <alignment vertical="center"/>
    </xf>
    <xf numFmtId="0" fontId="7" fillId="34" borderId="86" xfId="0" applyFont="1" applyFill="1" applyBorder="1" applyAlignment="1">
      <alignment horizontal="center" vertical="center"/>
    </xf>
    <xf numFmtId="9" fontId="0" fillId="0" borderId="64" xfId="54" applyFont="1" applyBorder="1" applyAlignment="1">
      <alignment/>
    </xf>
    <xf numFmtId="0" fontId="0" fillId="0" borderId="87" xfId="0" applyBorder="1" applyAlignment="1">
      <alignment vertical="center"/>
    </xf>
    <xf numFmtId="197" fontId="0" fillId="0" borderId="88" xfId="0" applyNumberFormat="1" applyBorder="1" applyAlignment="1">
      <alignment vertical="center"/>
    </xf>
    <xf numFmtId="197" fontId="0" fillId="0" borderId="31" xfId="0" applyNumberFormat="1" applyBorder="1" applyAlignment="1">
      <alignment vertical="center"/>
    </xf>
    <xf numFmtId="197" fontId="0" fillId="0" borderId="89" xfId="0" applyNumberFormat="1" applyBorder="1" applyAlignment="1">
      <alignment vertical="center"/>
    </xf>
    <xf numFmtId="197" fontId="0" fillId="0" borderId="90" xfId="0" applyNumberFormat="1" applyFont="1" applyBorder="1" applyAlignment="1">
      <alignment vertical="center"/>
    </xf>
    <xf numFmtId="197" fontId="0" fillId="0" borderId="44" xfId="0" applyNumberFormat="1" applyFont="1" applyBorder="1" applyAlignment="1">
      <alignment vertical="center"/>
    </xf>
    <xf numFmtId="0" fontId="0" fillId="0" borderId="91" xfId="0" applyBorder="1" applyAlignment="1">
      <alignment vertical="center"/>
    </xf>
    <xf numFmtId="197" fontId="0" fillId="0" borderId="30" xfId="0" applyNumberFormat="1" applyBorder="1" applyAlignment="1">
      <alignment vertical="center"/>
    </xf>
    <xf numFmtId="197" fontId="0" fillId="0" borderId="92" xfId="0" applyNumberFormat="1" applyBorder="1" applyAlignment="1">
      <alignment vertical="center"/>
    </xf>
    <xf numFmtId="197" fontId="0" fillId="0" borderId="93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197" fontId="1" fillId="0" borderId="46" xfId="0" applyNumberFormat="1" applyFont="1" applyBorder="1" applyAlignment="1">
      <alignment vertical="center"/>
    </xf>
    <xf numFmtId="197" fontId="1" fillId="0" borderId="78" xfId="0" applyNumberFormat="1" applyFont="1" applyBorder="1" applyAlignment="1">
      <alignment vertical="center"/>
    </xf>
    <xf numFmtId="197" fontId="1" fillId="0" borderId="94" xfId="0" applyNumberFormat="1" applyFont="1" applyBorder="1" applyAlignment="1">
      <alignment vertical="center"/>
    </xf>
    <xf numFmtId="197" fontId="1" fillId="0" borderId="95" xfId="0" applyNumberFormat="1" applyFont="1" applyBorder="1" applyAlignment="1">
      <alignment vertical="center"/>
    </xf>
    <xf numFmtId="197" fontId="1" fillId="0" borderId="96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9" fontId="0" fillId="0" borderId="29" xfId="54" applyFont="1" applyBorder="1" applyAlignment="1">
      <alignment vertical="center"/>
    </xf>
    <xf numFmtId="9" fontId="0" fillId="0" borderId="83" xfId="54" applyFont="1" applyBorder="1" applyAlignment="1">
      <alignment vertical="center"/>
    </xf>
    <xf numFmtId="0" fontId="0" fillId="0" borderId="84" xfId="0" applyBorder="1" applyAlignment="1">
      <alignment vertical="center"/>
    </xf>
    <xf numFmtId="9" fontId="1" fillId="0" borderId="32" xfId="54" applyFont="1" applyBorder="1" applyAlignment="1">
      <alignment vertical="center"/>
    </xf>
    <xf numFmtId="9" fontId="1" fillId="0" borderId="97" xfId="54" applyFont="1" applyBorder="1" applyAlignment="1">
      <alignment vertical="center"/>
    </xf>
    <xf numFmtId="9" fontId="0" fillId="0" borderId="98" xfId="54" applyFont="1" applyBorder="1" applyAlignment="1">
      <alignment vertical="center"/>
    </xf>
    <xf numFmtId="9" fontId="0" fillId="0" borderId="99" xfId="54" applyFont="1" applyBorder="1" applyAlignment="1">
      <alignment vertical="center"/>
    </xf>
    <xf numFmtId="0" fontId="0" fillId="0" borderId="100" xfId="0" applyBorder="1" applyAlignment="1">
      <alignment vertical="center"/>
    </xf>
    <xf numFmtId="0" fontId="1" fillId="0" borderId="87" xfId="0" applyFont="1" applyFill="1" applyBorder="1" applyAlignment="1">
      <alignment vertical="center"/>
    </xf>
    <xf numFmtId="197" fontId="1" fillId="0" borderId="16" xfId="0" applyNumberFormat="1" applyFont="1" applyBorder="1" applyAlignment="1">
      <alignment vertical="center"/>
    </xf>
    <xf numFmtId="197" fontId="1" fillId="0" borderId="23" xfId="0" applyNumberFormat="1" applyFont="1" applyBorder="1" applyAlignment="1">
      <alignment vertical="center"/>
    </xf>
    <xf numFmtId="0" fontId="0" fillId="0" borderId="101" xfId="0" applyBorder="1" applyAlignment="1">
      <alignment vertical="center"/>
    </xf>
    <xf numFmtId="197" fontId="1" fillId="0" borderId="102" xfId="0" applyNumberFormat="1" applyFont="1" applyBorder="1" applyAlignment="1">
      <alignment vertical="center"/>
    </xf>
    <xf numFmtId="197" fontId="1" fillId="0" borderId="30" xfId="0" applyNumberFormat="1" applyFont="1" applyBorder="1" applyAlignment="1">
      <alignment vertical="center"/>
    </xf>
    <xf numFmtId="197" fontId="8" fillId="0" borderId="31" xfId="0" applyNumberFormat="1" applyFont="1" applyBorder="1" applyAlignment="1">
      <alignment vertical="center"/>
    </xf>
    <xf numFmtId="0" fontId="6" fillId="34" borderId="36" xfId="0" applyFont="1" applyFill="1" applyBorder="1" applyAlignment="1">
      <alignment horizontal="right" vertical="center"/>
    </xf>
    <xf numFmtId="0" fontId="6" fillId="34" borderId="34" xfId="0" applyFont="1" applyFill="1" applyBorder="1" applyAlignment="1">
      <alignment horizontal="right" vertical="center"/>
    </xf>
    <xf numFmtId="0" fontId="7" fillId="34" borderId="14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03" xfId="0" applyFont="1" applyFill="1" applyBorder="1" applyAlignment="1">
      <alignment horizontal="center" vertical="center"/>
    </xf>
    <xf numFmtId="2" fontId="0" fillId="0" borderId="15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2" fontId="0" fillId="0" borderId="48" xfId="0" applyNumberFormat="1" applyBorder="1" applyAlignment="1">
      <alignment vertical="center"/>
    </xf>
    <xf numFmtId="2" fontId="0" fillId="0" borderId="74" xfId="0" applyNumberFormat="1" applyBorder="1" applyAlignment="1">
      <alignment vertical="center"/>
    </xf>
    <xf numFmtId="2" fontId="0" fillId="0" borderId="104" xfId="0" applyNumberFormat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0" fillId="0" borderId="105" xfId="0" applyNumberFormat="1" applyBorder="1" applyAlignment="1">
      <alignment vertical="center"/>
    </xf>
    <xf numFmtId="2" fontId="0" fillId="0" borderId="106" xfId="0" applyNumberFormat="1" applyBorder="1" applyAlignment="1">
      <alignment vertical="center"/>
    </xf>
    <xf numFmtId="2" fontId="0" fillId="0" borderId="107" xfId="0" applyNumberFormat="1" applyBorder="1" applyAlignment="1">
      <alignment vertical="center"/>
    </xf>
    <xf numFmtId="2" fontId="0" fillId="0" borderId="16" xfId="0" applyNumberFormat="1" applyBorder="1" applyAlignment="1">
      <alignment vertical="center"/>
    </xf>
    <xf numFmtId="2" fontId="0" fillId="0" borderId="23" xfId="0" applyNumberFormat="1" applyBorder="1" applyAlignment="1">
      <alignment vertical="center"/>
    </xf>
    <xf numFmtId="2" fontId="0" fillId="0" borderId="19" xfId="0" applyNumberFormat="1" applyBorder="1" applyAlignment="1">
      <alignment vertical="center"/>
    </xf>
    <xf numFmtId="2" fontId="8" fillId="0" borderId="16" xfId="0" applyNumberFormat="1" applyFont="1" applyBorder="1" applyAlignment="1">
      <alignment horizontal="center" vertical="center"/>
    </xf>
    <xf numFmtId="9" fontId="1" fillId="0" borderId="84" xfId="54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0" fillId="34" borderId="36" xfId="0" applyFont="1" applyFill="1" applyBorder="1" applyAlignment="1">
      <alignment horizontal="right" vertical="center"/>
    </xf>
    <xf numFmtId="0" fontId="11" fillId="34" borderId="70" xfId="0" applyFont="1" applyFill="1" applyBorder="1" applyAlignment="1">
      <alignment horizontal="center" vertical="center" wrapText="1"/>
    </xf>
    <xf numFmtId="0" fontId="11" fillId="34" borderId="108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33" borderId="109" xfId="0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0" fillId="33" borderId="88" xfId="0" applyFill="1" applyBorder="1" applyAlignment="1">
      <alignment/>
    </xf>
    <xf numFmtId="0" fontId="0" fillId="33" borderId="110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111" xfId="0" applyFill="1" applyBorder="1" applyAlignment="1">
      <alignment/>
    </xf>
    <xf numFmtId="0" fontId="0" fillId="33" borderId="112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 horizontal="center" wrapText="1"/>
    </xf>
    <xf numFmtId="197" fontId="0" fillId="33" borderId="14" xfId="0" applyNumberFormat="1" applyFill="1" applyBorder="1" applyAlignment="1">
      <alignment/>
    </xf>
    <xf numFmtId="197" fontId="0" fillId="33" borderId="15" xfId="0" applyNumberFormat="1" applyFill="1" applyBorder="1" applyAlignment="1">
      <alignment/>
    </xf>
    <xf numFmtId="197" fontId="0" fillId="33" borderId="111" xfId="0" applyNumberFormat="1" applyFill="1" applyBorder="1" applyAlignment="1">
      <alignment/>
    </xf>
    <xf numFmtId="0" fontId="0" fillId="33" borderId="13" xfId="0" applyFill="1" applyBorder="1" applyAlignment="1">
      <alignment/>
    </xf>
    <xf numFmtId="197" fontId="0" fillId="33" borderId="13" xfId="0" applyNumberFormat="1" applyFill="1" applyBorder="1" applyAlignment="1">
      <alignment/>
    </xf>
    <xf numFmtId="197" fontId="0" fillId="33" borderId="0" xfId="0" applyNumberFormat="1" applyFill="1" applyAlignment="1">
      <alignment/>
    </xf>
    <xf numFmtId="197" fontId="0" fillId="33" borderId="113" xfId="0" applyNumberFormat="1" applyFill="1" applyBorder="1" applyAlignment="1">
      <alignment/>
    </xf>
    <xf numFmtId="0" fontId="0" fillId="33" borderId="106" xfId="0" applyFill="1" applyBorder="1" applyAlignment="1">
      <alignment/>
    </xf>
    <xf numFmtId="197" fontId="0" fillId="33" borderId="106" xfId="0" applyNumberFormat="1" applyFill="1" applyBorder="1" applyAlignment="1">
      <alignment/>
    </xf>
    <xf numFmtId="197" fontId="0" fillId="33" borderId="105" xfId="0" applyNumberFormat="1" applyFill="1" applyBorder="1" applyAlignment="1">
      <alignment/>
    </xf>
    <xf numFmtId="197" fontId="0" fillId="33" borderId="114" xfId="0" applyNumberFormat="1" applyFill="1" applyBorder="1" applyAlignment="1">
      <alignment/>
    </xf>
    <xf numFmtId="197" fontId="0" fillId="33" borderId="10" xfId="0" applyNumberFormat="1" applyFill="1" applyBorder="1" applyAlignment="1">
      <alignment/>
    </xf>
    <xf numFmtId="1" fontId="0" fillId="0" borderId="0" xfId="0" applyNumberFormat="1" applyAlignment="1">
      <alignment/>
    </xf>
    <xf numFmtId="0" fontId="10" fillId="34" borderId="14" xfId="0" applyFont="1" applyFill="1" applyBorder="1" applyAlignment="1">
      <alignment horizontal="center" vertical="center" wrapText="1"/>
    </xf>
    <xf numFmtId="197" fontId="0" fillId="0" borderId="21" xfId="0" applyNumberFormat="1" applyFill="1" applyBorder="1" applyAlignment="1">
      <alignment/>
    </xf>
    <xf numFmtId="197" fontId="0" fillId="0" borderId="60" xfId="0" applyNumberFormat="1" applyFill="1" applyBorder="1" applyAlignment="1">
      <alignment/>
    </xf>
    <xf numFmtId="197" fontId="1" fillId="0" borderId="21" xfId="0" applyNumberFormat="1" applyFont="1" applyFill="1" applyBorder="1" applyAlignment="1">
      <alignment/>
    </xf>
    <xf numFmtId="197" fontId="0" fillId="0" borderId="24" xfId="0" applyNumberFormat="1" applyFill="1" applyBorder="1" applyAlignment="1">
      <alignment/>
    </xf>
    <xf numFmtId="197" fontId="0" fillId="0" borderId="25" xfId="0" applyNumberFormat="1" applyFill="1" applyBorder="1" applyAlignment="1">
      <alignment/>
    </xf>
    <xf numFmtId="197" fontId="0" fillId="0" borderId="115" xfId="0" applyNumberFormat="1" applyFill="1" applyBorder="1" applyAlignment="1">
      <alignment/>
    </xf>
    <xf numFmtId="197" fontId="1" fillId="0" borderId="25" xfId="0" applyNumberFormat="1" applyFont="1" applyFill="1" applyBorder="1" applyAlignment="1">
      <alignment/>
    </xf>
    <xf numFmtId="197" fontId="0" fillId="0" borderId="22" xfId="0" applyNumberFormat="1" applyFill="1" applyBorder="1" applyAlignment="1">
      <alignment/>
    </xf>
    <xf numFmtId="197" fontId="0" fillId="0" borderId="20" xfId="0" applyNumberFormat="1" applyFill="1" applyBorder="1" applyAlignment="1">
      <alignment/>
    </xf>
    <xf numFmtId="197" fontId="0" fillId="0" borderId="63" xfId="0" applyNumberFormat="1" applyFill="1" applyBorder="1" applyAlignment="1">
      <alignment/>
    </xf>
    <xf numFmtId="197" fontId="1" fillId="0" borderId="22" xfId="0" applyNumberFormat="1" applyFont="1" applyFill="1" applyBorder="1" applyAlignment="1">
      <alignment/>
    </xf>
    <xf numFmtId="197" fontId="8" fillId="0" borderId="22" xfId="0" applyNumberFormat="1" applyFont="1" applyFill="1" applyBorder="1" applyAlignment="1">
      <alignment/>
    </xf>
    <xf numFmtId="197" fontId="0" fillId="0" borderId="0" xfId="0" applyNumberFormat="1" applyFill="1" applyBorder="1" applyAlignment="1">
      <alignment/>
    </xf>
    <xf numFmtId="197" fontId="0" fillId="0" borderId="23" xfId="0" applyNumberFormat="1" applyFill="1" applyBorder="1" applyAlignment="1">
      <alignment vertical="center"/>
    </xf>
    <xf numFmtId="200" fontId="0" fillId="0" borderId="14" xfId="0" applyNumberFormat="1" applyFill="1" applyBorder="1" applyAlignment="1">
      <alignment/>
    </xf>
    <xf numFmtId="9" fontId="0" fillId="0" borderId="0" xfId="54" applyFont="1" applyAlignment="1">
      <alignment horizontal="center"/>
    </xf>
    <xf numFmtId="177" fontId="0" fillId="0" borderId="0" xfId="0" applyNumberFormat="1" applyAlignment="1">
      <alignment/>
    </xf>
    <xf numFmtId="0" fontId="6" fillId="34" borderId="48" xfId="0" applyFont="1" applyFill="1" applyBorder="1" applyAlignment="1">
      <alignment horizontal="center" vertical="center"/>
    </xf>
    <xf numFmtId="0" fontId="6" fillId="34" borderId="52" xfId="0" applyFont="1" applyFill="1" applyBorder="1" applyAlignment="1">
      <alignment horizontal="center" vertical="center"/>
    </xf>
    <xf numFmtId="0" fontId="6" fillId="34" borderId="116" xfId="0" applyFont="1" applyFill="1" applyBorder="1" applyAlignment="1">
      <alignment horizontal="center" vertical="center"/>
    </xf>
    <xf numFmtId="0" fontId="7" fillId="34" borderId="117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Continuous" vertical="center" wrapText="1"/>
    </xf>
    <xf numFmtId="0" fontId="7" fillId="34" borderId="92" xfId="0" applyFont="1" applyFill="1" applyBorder="1" applyAlignment="1">
      <alignment horizontal="centerContinuous" vertical="center" wrapText="1"/>
    </xf>
    <xf numFmtId="0" fontId="7" fillId="34" borderId="15" xfId="0" applyFont="1" applyFill="1" applyBorder="1" applyAlignment="1">
      <alignment horizontal="center" vertical="center"/>
    </xf>
    <xf numFmtId="0" fontId="7" fillId="34" borderId="89" xfId="0" applyFont="1" applyFill="1" applyBorder="1" applyAlignment="1">
      <alignment horizontal="center" vertical="center"/>
    </xf>
    <xf numFmtId="0" fontId="7" fillId="34" borderId="118" xfId="0" applyFont="1" applyFill="1" applyBorder="1" applyAlignment="1">
      <alignment horizontal="center" vertical="center"/>
    </xf>
    <xf numFmtId="0" fontId="7" fillId="34" borderId="69" xfId="0" applyFont="1" applyFill="1" applyBorder="1" applyAlignment="1">
      <alignment horizontal="center" vertical="center"/>
    </xf>
    <xf numFmtId="0" fontId="6" fillId="34" borderId="119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Continuous" vertical="center" wrapText="1"/>
    </xf>
    <xf numFmtId="0" fontId="7" fillId="34" borderId="14" xfId="0" applyFont="1" applyFill="1" applyBorder="1" applyAlignment="1">
      <alignment horizontal="centerContinuous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vertical="center"/>
    </xf>
    <xf numFmtId="4" fontId="0" fillId="0" borderId="24" xfId="0" applyNumberFormat="1" applyBorder="1" applyAlignment="1">
      <alignment vertical="center"/>
    </xf>
    <xf numFmtId="0" fontId="6" fillId="34" borderId="70" xfId="0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/>
    </xf>
    <xf numFmtId="0" fontId="11" fillId="34" borderId="120" xfId="0" applyFont="1" applyFill="1" applyBorder="1" applyAlignment="1">
      <alignment horizontal="center" vertical="center" wrapText="1"/>
    </xf>
    <xf numFmtId="0" fontId="7" fillId="34" borderId="121" xfId="0" applyFont="1" applyFill="1" applyBorder="1" applyAlignment="1">
      <alignment horizontal="center" vertical="center"/>
    </xf>
    <xf numFmtId="2" fontId="0" fillId="0" borderId="122" xfId="0" applyNumberFormat="1" applyBorder="1" applyAlignment="1">
      <alignment vertical="center"/>
    </xf>
    <xf numFmtId="2" fontId="0" fillId="0" borderId="121" xfId="0" applyNumberFormat="1" applyBorder="1" applyAlignment="1">
      <alignment vertical="center"/>
    </xf>
    <xf numFmtId="2" fontId="0" fillId="0" borderId="123" xfId="0" applyNumberFormat="1" applyBorder="1" applyAlignment="1">
      <alignment vertical="center"/>
    </xf>
    <xf numFmtId="197" fontId="0" fillId="0" borderId="74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48" xfId="0" applyBorder="1" applyAlignment="1">
      <alignment/>
    </xf>
    <xf numFmtId="0" fontId="0" fillId="0" borderId="11" xfId="0" applyBorder="1" applyAlignment="1">
      <alignment/>
    </xf>
    <xf numFmtId="197" fontId="0" fillId="0" borderId="12" xfId="0" applyNumberFormat="1" applyBorder="1" applyAlignment="1">
      <alignment/>
    </xf>
    <xf numFmtId="9" fontId="0" fillId="0" borderId="12" xfId="54" applyFont="1" applyBorder="1" applyAlignment="1">
      <alignment/>
    </xf>
    <xf numFmtId="0" fontId="0" fillId="0" borderId="44" xfId="0" applyBorder="1" applyAlignment="1">
      <alignment/>
    </xf>
    <xf numFmtId="2" fontId="0" fillId="0" borderId="124" xfId="0" applyNumberFormat="1" applyBorder="1" applyAlignment="1">
      <alignment/>
    </xf>
    <xf numFmtId="2" fontId="0" fillId="0" borderId="125" xfId="0" applyNumberForma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0" xfId="0" applyFont="1" applyBorder="1" applyAlignment="1">
      <alignment/>
    </xf>
    <xf numFmtId="2" fontId="0" fillId="0" borderId="69" xfId="0" applyNumberFormat="1" applyBorder="1" applyAlignment="1">
      <alignment/>
    </xf>
    <xf numFmtId="2" fontId="0" fillId="0" borderId="12" xfId="0" applyNumberFormat="1" applyBorder="1" applyAlignment="1">
      <alignment/>
    </xf>
    <xf numFmtId="197" fontId="0" fillId="0" borderId="48" xfId="0" applyNumberFormat="1" applyFill="1" applyBorder="1" applyAlignment="1">
      <alignment vertical="center"/>
    </xf>
    <xf numFmtId="0" fontId="6" fillId="34" borderId="126" xfId="0" applyFont="1" applyFill="1" applyBorder="1" applyAlignment="1">
      <alignment horizontal="center" vertical="center"/>
    </xf>
    <xf numFmtId="0" fontId="7" fillId="34" borderId="127" xfId="0" applyFont="1" applyFill="1" applyBorder="1" applyAlignment="1">
      <alignment vertical="center"/>
    </xf>
    <xf numFmtId="9" fontId="0" fillId="0" borderId="27" xfId="54" applyFont="1" applyBorder="1" applyAlignment="1">
      <alignment vertical="center"/>
    </xf>
    <xf numFmtId="0" fontId="7" fillId="34" borderId="128" xfId="0" applyFont="1" applyFill="1" applyBorder="1" applyAlignment="1">
      <alignment vertical="center"/>
    </xf>
    <xf numFmtId="0" fontId="7" fillId="34" borderId="75" xfId="0" applyFont="1" applyFill="1" applyBorder="1" applyAlignment="1">
      <alignment horizontal="center" vertical="center"/>
    </xf>
    <xf numFmtId="197" fontId="0" fillId="0" borderId="44" xfId="0" applyNumberFormat="1" applyBorder="1" applyAlignment="1">
      <alignment vertical="center"/>
    </xf>
    <xf numFmtId="0" fontId="7" fillId="34" borderId="129" xfId="0" applyFont="1" applyFill="1" applyBorder="1" applyAlignment="1">
      <alignment horizontal="center" vertical="center" wrapText="1"/>
    </xf>
    <xf numFmtId="197" fontId="0" fillId="0" borderId="75" xfId="0" applyNumberFormat="1" applyBorder="1" applyAlignment="1">
      <alignment vertical="center"/>
    </xf>
    <xf numFmtId="197" fontId="0" fillId="0" borderId="130" xfId="0" applyNumberFormat="1" applyBorder="1" applyAlignment="1">
      <alignment vertical="center"/>
    </xf>
    <xf numFmtId="0" fontId="6" fillId="34" borderId="131" xfId="0" applyFont="1" applyFill="1" applyBorder="1" applyAlignment="1">
      <alignment horizontal="center" vertical="center" wrapText="1"/>
    </xf>
    <xf numFmtId="0" fontId="6" fillId="34" borderId="55" xfId="0" applyFont="1" applyFill="1" applyBorder="1" applyAlignment="1">
      <alignment horizontal="center" vertical="center" wrapText="1"/>
    </xf>
    <xf numFmtId="0" fontId="6" fillId="34" borderId="132" xfId="0" applyFont="1" applyFill="1" applyBorder="1" applyAlignment="1">
      <alignment horizontal="center" vertical="center"/>
    </xf>
    <xf numFmtId="0" fontId="6" fillId="34" borderId="91" xfId="0" applyFont="1" applyFill="1" applyBorder="1" applyAlignment="1">
      <alignment horizontal="center" vertical="center"/>
    </xf>
    <xf numFmtId="0" fontId="6" fillId="34" borderId="126" xfId="0" applyFont="1" applyFill="1" applyBorder="1" applyAlignment="1">
      <alignment horizontal="center" vertical="center"/>
    </xf>
    <xf numFmtId="0" fontId="6" fillId="34" borderId="133" xfId="0" applyFont="1" applyFill="1" applyBorder="1" applyAlignment="1">
      <alignment horizontal="center" vertical="center"/>
    </xf>
    <xf numFmtId="0" fontId="6" fillId="34" borderId="13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135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/>
    </xf>
    <xf numFmtId="0" fontId="6" fillId="34" borderId="127" xfId="0" applyFont="1" applyFill="1" applyBorder="1" applyAlignment="1">
      <alignment horizontal="center" vertical="center"/>
    </xf>
    <xf numFmtId="0" fontId="6" fillId="34" borderId="127" xfId="0" applyFont="1" applyFill="1" applyBorder="1" applyAlignment="1">
      <alignment vertical="center"/>
    </xf>
    <xf numFmtId="0" fontId="6" fillId="34" borderId="128" xfId="0" applyFont="1" applyFill="1" applyBorder="1" applyAlignment="1">
      <alignment vertical="center"/>
    </xf>
    <xf numFmtId="0" fontId="6" fillId="34" borderId="53" xfId="0" applyFont="1" applyFill="1" applyBorder="1" applyAlignment="1">
      <alignment horizontal="center" vertical="center" wrapText="1"/>
    </xf>
    <xf numFmtId="0" fontId="6" fillId="34" borderId="136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7" fillId="34" borderId="137" xfId="0" applyFont="1" applyFill="1" applyBorder="1" applyAlignment="1">
      <alignment vertical="center" wrapText="1"/>
    </xf>
    <xf numFmtId="0" fontId="7" fillId="34" borderId="138" xfId="0" applyFont="1" applyFill="1" applyBorder="1" applyAlignment="1">
      <alignment vertical="center" wrapText="1"/>
    </xf>
    <xf numFmtId="0" fontId="7" fillId="34" borderId="127" xfId="0" applyFont="1" applyFill="1" applyBorder="1" applyAlignment="1">
      <alignment horizontal="center" vertical="center" wrapText="1"/>
    </xf>
    <xf numFmtId="0" fontId="7" fillId="34" borderId="127" xfId="0" applyFont="1" applyFill="1" applyBorder="1" applyAlignment="1">
      <alignment vertical="center" wrapText="1"/>
    </xf>
    <xf numFmtId="0" fontId="7" fillId="34" borderId="138" xfId="0" applyFont="1" applyFill="1" applyBorder="1" applyAlignment="1">
      <alignment horizontal="center" vertical="center" wrapText="1"/>
    </xf>
    <xf numFmtId="0" fontId="7" fillId="34" borderId="139" xfId="0" applyFont="1" applyFill="1" applyBorder="1" applyAlignment="1">
      <alignment/>
    </xf>
    <xf numFmtId="0" fontId="7" fillId="34" borderId="140" xfId="0" applyFont="1" applyFill="1" applyBorder="1" applyAlignment="1">
      <alignment horizontal="center" vertical="center" wrapText="1"/>
    </xf>
    <xf numFmtId="0" fontId="7" fillId="34" borderId="128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34" borderId="36" xfId="0" applyFont="1" applyFill="1" applyBorder="1" applyAlignment="1">
      <alignment horizontal="center"/>
    </xf>
    <xf numFmtId="0" fontId="7" fillId="34" borderId="65" xfId="0" applyFont="1" applyFill="1" applyBorder="1" applyAlignment="1">
      <alignment horizontal="center"/>
    </xf>
    <xf numFmtId="0" fontId="7" fillId="34" borderId="128" xfId="0" applyFont="1" applyFill="1" applyBorder="1" applyAlignment="1">
      <alignment horizontal="center" vertical="center" wrapText="1"/>
    </xf>
    <xf numFmtId="0" fontId="7" fillId="34" borderId="68" xfId="0" applyFont="1" applyFill="1" applyBorder="1" applyAlignment="1">
      <alignment horizontal="center" vertical="center"/>
    </xf>
    <xf numFmtId="0" fontId="6" fillId="34" borderId="100" xfId="0" applyFont="1" applyFill="1" applyBorder="1" applyAlignment="1">
      <alignment horizontal="center" vertical="center"/>
    </xf>
    <xf numFmtId="0" fontId="0" fillId="0" borderId="105" xfId="0" applyBorder="1" applyAlignment="1">
      <alignment horizontal="center"/>
    </xf>
    <xf numFmtId="0" fontId="6" fillId="34" borderId="141" xfId="0" applyFont="1" applyFill="1" applyBorder="1" applyAlignment="1">
      <alignment horizontal="center" vertical="center" wrapText="1"/>
    </xf>
    <xf numFmtId="0" fontId="6" fillId="34" borderId="137" xfId="0" applyFont="1" applyFill="1" applyBorder="1" applyAlignment="1">
      <alignment horizontal="center" vertical="center" wrapText="1"/>
    </xf>
    <xf numFmtId="0" fontId="6" fillId="34" borderId="138" xfId="0" applyFont="1" applyFill="1" applyBorder="1" applyAlignment="1">
      <alignment horizontal="center" vertical="center" wrapText="1"/>
    </xf>
    <xf numFmtId="0" fontId="6" fillId="34" borderId="142" xfId="0" applyFont="1" applyFill="1" applyBorder="1" applyAlignment="1">
      <alignment horizontal="center" vertical="center" wrapText="1"/>
    </xf>
    <xf numFmtId="0" fontId="6" fillId="34" borderId="124" xfId="0" applyFont="1" applyFill="1" applyBorder="1" applyAlignment="1">
      <alignment horizontal="center" vertical="center" wrapText="1"/>
    </xf>
    <xf numFmtId="0" fontId="6" fillId="34" borderId="139" xfId="0" applyFont="1" applyFill="1" applyBorder="1" applyAlignment="1">
      <alignment horizontal="center" vertical="center" wrapText="1"/>
    </xf>
    <xf numFmtId="0" fontId="6" fillId="34" borderId="143" xfId="0" applyFont="1" applyFill="1" applyBorder="1" applyAlignment="1">
      <alignment horizontal="center" vertical="center"/>
    </xf>
    <xf numFmtId="0" fontId="6" fillId="34" borderId="144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 wrapText="1"/>
    </xf>
    <xf numFmtId="0" fontId="7" fillId="34" borderId="5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69" xfId="0" applyFont="1" applyFill="1" applyBorder="1" applyAlignment="1">
      <alignment horizontal="center" vertical="center" wrapText="1"/>
    </xf>
    <xf numFmtId="0" fontId="7" fillId="34" borderId="145" xfId="0" applyFont="1" applyFill="1" applyBorder="1" applyAlignment="1">
      <alignment horizontal="center" vertical="center" wrapText="1"/>
    </xf>
    <xf numFmtId="9" fontId="1" fillId="0" borderId="29" xfId="54" applyFont="1" applyBorder="1" applyAlignment="1">
      <alignment horizontal="center" vertical="center"/>
    </xf>
    <xf numFmtId="9" fontId="1" fillId="0" borderId="27" xfId="54" applyFont="1" applyBorder="1" applyAlignment="1">
      <alignment horizontal="center" vertical="center"/>
    </xf>
    <xf numFmtId="0" fontId="11" fillId="34" borderId="103" xfId="0" applyFont="1" applyFill="1" applyBorder="1" applyAlignment="1">
      <alignment horizontal="center" vertical="center" wrapText="1"/>
    </xf>
    <xf numFmtId="0" fontId="11" fillId="34" borderId="146" xfId="0" applyFont="1" applyFill="1" applyBorder="1" applyAlignment="1">
      <alignment horizontal="center" vertical="center" wrapText="1"/>
    </xf>
    <xf numFmtId="207" fontId="1" fillId="0" borderId="29" xfId="54" applyNumberFormat="1" applyFont="1" applyBorder="1" applyAlignment="1">
      <alignment horizontal="center" vertical="center"/>
    </xf>
    <xf numFmtId="207" fontId="1" fillId="0" borderId="27" xfId="54" applyNumberFormat="1" applyFont="1" applyBorder="1" applyAlignment="1">
      <alignment horizontal="center" vertical="center"/>
    </xf>
    <xf numFmtId="207" fontId="1" fillId="0" borderId="83" xfId="54" applyNumberFormat="1" applyFont="1" applyBorder="1" applyAlignment="1">
      <alignment horizontal="center" vertical="center"/>
    </xf>
    <xf numFmtId="0" fontId="6" fillId="34" borderId="147" xfId="0" applyFont="1" applyFill="1" applyBorder="1" applyAlignment="1">
      <alignment horizontal="center" vertical="center" wrapText="1"/>
    </xf>
    <xf numFmtId="0" fontId="6" fillId="34" borderId="148" xfId="0" applyFont="1" applyFill="1" applyBorder="1" applyAlignment="1">
      <alignment horizontal="center" vertical="center" wrapText="1"/>
    </xf>
    <xf numFmtId="0" fontId="6" fillId="34" borderId="137" xfId="0" applyFont="1" applyFill="1" applyBorder="1" applyAlignment="1">
      <alignment horizontal="center" vertical="center"/>
    </xf>
    <xf numFmtId="0" fontId="6" fillId="34" borderId="149" xfId="0" applyFont="1" applyFill="1" applyBorder="1" applyAlignment="1">
      <alignment horizontal="center" vertical="center"/>
    </xf>
    <xf numFmtId="0" fontId="6" fillId="34" borderId="150" xfId="0" applyFont="1" applyFill="1" applyBorder="1" applyAlignment="1">
      <alignment horizontal="center" vertical="center"/>
    </xf>
    <xf numFmtId="0" fontId="6" fillId="34" borderId="151" xfId="0" applyFont="1" applyFill="1" applyBorder="1" applyAlignment="1">
      <alignment horizontal="center" vertical="center"/>
    </xf>
    <xf numFmtId="0" fontId="6" fillId="34" borderId="152" xfId="0" applyFont="1" applyFill="1" applyBorder="1" applyAlignment="1">
      <alignment horizontal="center" vertical="center"/>
    </xf>
    <xf numFmtId="0" fontId="6" fillId="34" borderId="153" xfId="0" applyFont="1" applyFill="1" applyBorder="1" applyAlignment="1">
      <alignment horizontal="center" vertical="center" wrapText="1"/>
    </xf>
    <xf numFmtId="0" fontId="6" fillId="34" borderId="154" xfId="0" applyFont="1" applyFill="1" applyBorder="1" applyAlignment="1">
      <alignment horizontal="center" vertical="center" wrapText="1"/>
    </xf>
    <xf numFmtId="0" fontId="6" fillId="34" borderId="155" xfId="0" applyFont="1" applyFill="1" applyBorder="1" applyAlignment="1">
      <alignment horizontal="center" vertical="center" wrapText="1"/>
    </xf>
    <xf numFmtId="0" fontId="7" fillId="34" borderId="153" xfId="0" applyFont="1" applyFill="1" applyBorder="1" applyAlignment="1">
      <alignment horizontal="center" vertical="center"/>
    </xf>
    <xf numFmtId="0" fontId="7" fillId="34" borderId="154" xfId="0" applyFont="1" applyFill="1" applyBorder="1" applyAlignment="1">
      <alignment horizontal="center" vertical="center"/>
    </xf>
    <xf numFmtId="0" fontId="7" fillId="34" borderId="155" xfId="0" applyFont="1" applyFill="1" applyBorder="1" applyAlignment="1">
      <alignment horizontal="center" vertical="center"/>
    </xf>
    <xf numFmtId="0" fontId="6" fillId="34" borderId="88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56" xfId="0" applyFont="1" applyFill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center" vertical="center"/>
    </xf>
    <xf numFmtId="4" fontId="8" fillId="0" borderId="44" xfId="0" applyNumberFormat="1" applyFont="1" applyBorder="1" applyAlignment="1">
      <alignment horizontal="center" vertical="center"/>
    </xf>
    <xf numFmtId="0" fontId="7" fillId="34" borderId="124" xfId="0" applyFont="1" applyFill="1" applyBorder="1" applyAlignment="1">
      <alignment horizontal="center" vertical="center" wrapText="1"/>
    </xf>
    <xf numFmtId="0" fontId="7" fillId="34" borderId="147" xfId="0" applyFont="1" applyFill="1" applyBorder="1" applyAlignment="1">
      <alignment horizontal="center" vertical="center"/>
    </xf>
    <xf numFmtId="0" fontId="6" fillId="34" borderId="134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157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69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2" fontId="8" fillId="0" borderId="23" xfId="0" applyNumberFormat="1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2" fontId="8" fillId="0" borderId="44" xfId="0" applyNumberFormat="1" applyFont="1" applyBorder="1" applyAlignment="1">
      <alignment horizontal="center" vertical="center"/>
    </xf>
    <xf numFmtId="0" fontId="6" fillId="34" borderId="158" xfId="0" applyFont="1" applyFill="1" applyBorder="1" applyAlignment="1">
      <alignment horizontal="center" vertical="center"/>
    </xf>
    <xf numFmtId="0" fontId="1" fillId="0" borderId="87" xfId="0" applyFont="1" applyFill="1" applyBorder="1" applyAlignment="1">
      <alignment vertical="center"/>
    </xf>
    <xf numFmtId="0" fontId="1" fillId="0" borderId="91" xfId="0" applyFont="1" applyBorder="1" applyAlignment="1">
      <alignment vertical="center"/>
    </xf>
    <xf numFmtId="0" fontId="1" fillId="0" borderId="101" xfId="0" applyFont="1" applyBorder="1" applyAlignment="1">
      <alignment vertical="center"/>
    </xf>
    <xf numFmtId="0" fontId="6" fillId="34" borderId="153" xfId="0" applyFont="1" applyFill="1" applyBorder="1" applyAlignment="1">
      <alignment horizontal="center" vertical="center"/>
    </xf>
    <xf numFmtId="0" fontId="6" fillId="34" borderId="154" xfId="0" applyFont="1" applyFill="1" applyBorder="1" applyAlignment="1">
      <alignment horizontal="center" vertical="center"/>
    </xf>
    <xf numFmtId="0" fontId="11" fillId="34" borderId="77" xfId="0" applyFont="1" applyFill="1" applyBorder="1" applyAlignment="1">
      <alignment horizontal="center" vertical="center" wrapText="1"/>
    </xf>
    <xf numFmtId="0" fontId="11" fillId="34" borderId="159" xfId="0" applyFont="1" applyFill="1" applyBorder="1" applyAlignment="1">
      <alignment horizontal="center" vertical="center" wrapText="1"/>
    </xf>
    <xf numFmtId="9" fontId="1" fillId="0" borderId="83" xfId="54" applyFont="1" applyBorder="1" applyAlignment="1">
      <alignment horizontal="center" vertical="center"/>
    </xf>
    <xf numFmtId="0" fontId="7" fillId="34" borderId="148" xfId="0" applyFont="1" applyFill="1" applyBorder="1" applyAlignment="1">
      <alignment horizontal="center" vertical="center"/>
    </xf>
    <xf numFmtId="4" fontId="4" fillId="0" borderId="24" xfId="0" applyNumberFormat="1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DE ENERGÍA ELÉCTRICA 2013, SEGÚN EL SISTEMA ELÉCTRICO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solidFill>
          <a:srgbClr val="333399"/>
        </a:solidFill>
        <a:ln w="3175">
          <a:noFill/>
        </a:ln>
      </c:spPr>
    </c:title>
    <c:plotArea>
      <c:layout>
        <c:manualLayout>
          <c:xMode val="edge"/>
          <c:yMode val="edge"/>
          <c:x val="0.05125"/>
          <c:y val="0.284"/>
          <c:w val="0.9155"/>
          <c:h val="0.67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'7.1'!$I$8:$J$8</c:f>
              <c:strCache/>
            </c:strRef>
          </c:cat>
          <c:val>
            <c:numRef>
              <c:f>'7.1'!$I$9:$J$9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'7.1'!$I$8:$J$8</c:f>
              <c:strCache/>
            </c:strRef>
          </c:cat>
          <c:val>
            <c:numRef>
              <c:f>'7.1'!$I$10:$J$10</c:f>
              <c:numCache/>
            </c:numRef>
          </c:val>
        </c:ser>
        <c:overlap val="100"/>
        <c:gapWidth val="310"/>
        <c:axId val="64677142"/>
        <c:axId val="45223367"/>
      </c:barChart>
      <c:catAx>
        <c:axId val="6467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23367"/>
        <c:crosses val="autoZero"/>
        <c:auto val="1"/>
        <c:lblOffset val="100"/>
        <c:tickLblSkip val="1"/>
        <c:noMultiLvlLbl val="0"/>
      </c:catAx>
      <c:valAx>
        <c:axId val="45223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24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77142"/>
        <c:crossesAt val="1"/>
        <c:crossBetween val="between"/>
        <c:dispUnits/>
        <c:majorUnit val="4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DE ENERGÍA ELÉCTRICA EN EL  EMPRESAS GENERADORAS PARA USO PROPIO</a:t>
            </a:r>
          </a:p>
        </c:rich>
      </c:tx>
      <c:layout>
        <c:manualLayout>
          <c:xMode val="factor"/>
          <c:yMode val="factor"/>
          <c:x val="-0.0075"/>
          <c:y val="0.0035"/>
        </c:manualLayout>
      </c:layout>
      <c:spPr>
        <a:solidFill>
          <a:srgbClr val="333399"/>
        </a:solidFill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9"/>
          <c:y val="0.30425"/>
          <c:w val="0.962"/>
          <c:h val="0.6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'7.2'!$B$49:$C$49</c:f>
              <c:strCache/>
            </c:strRef>
          </c:cat>
          <c:val>
            <c:numRef>
              <c:f>'7.2'!$B$63:$C$63</c:f>
              <c:numCache/>
            </c:numRef>
          </c:val>
          <c:shape val="box"/>
        </c:ser>
        <c:shape val="box"/>
        <c:axId val="28032894"/>
        <c:axId val="50969455"/>
      </c:bar3DChart>
      <c:catAx>
        <c:axId val="28032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69455"/>
        <c:crosses val="autoZero"/>
        <c:auto val="1"/>
        <c:lblOffset val="100"/>
        <c:tickLblSkip val="1"/>
        <c:noMultiLvlLbl val="0"/>
      </c:catAx>
      <c:valAx>
        <c:axId val="50969455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32894"/>
        <c:crossesAt val="1"/>
        <c:crossBetween val="between"/>
        <c:dispUnits/>
        <c:majorUnit val="1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ELÉCTRICAS EN EL MERCADO ELÉCTRICO DE DISTRIBUCIÓN, POR NIVEL DE TENSIÓN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solidFill>
          <a:srgbClr val="333399"/>
        </a:solidFill>
        <a:ln w="3175">
          <a:noFill/>
        </a:ln>
      </c:spPr>
    </c:title>
    <c:plotArea>
      <c:layout>
        <c:manualLayout>
          <c:xMode val="edge"/>
          <c:yMode val="edge"/>
          <c:x val="0.11575"/>
          <c:y val="0.237"/>
          <c:w val="0.76525"/>
          <c:h val="0.772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'7.3'!$Y$55:$Z$56</c:f>
              <c:multiLvlStrCache/>
            </c:multiLvlStrRef>
          </c:cat>
          <c:val>
            <c:numRef>
              <c:f>'7.3'!$Y$57:$Z$57</c:f>
              <c:numCache/>
            </c:numRef>
          </c:val>
        </c:ser>
        <c:gapWidth val="340"/>
        <c:axId val="56071912"/>
        <c:axId val="34885161"/>
      </c:barChart>
      <c:catAx>
        <c:axId val="56071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85161"/>
        <c:crosses val="autoZero"/>
        <c:auto val="1"/>
        <c:lblOffset val="100"/>
        <c:tickLblSkip val="1"/>
        <c:noMultiLvlLbl val="0"/>
      </c:catAx>
      <c:valAx>
        <c:axId val="34885161"/>
        <c:scaling>
          <c:orientation val="minMax"/>
          <c:max val="1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71912"/>
        <c:crossesAt val="1"/>
        <c:crossBetween val="between"/>
        <c:dispUnits/>
        <c:majorUnit val="200"/>
        <c:minorUnit val="4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POR SUBSISTEMAS DE TRANSMISIÓN Y NIVEL DE TENSIÓN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solidFill>
          <a:srgbClr val="333399"/>
        </a:solidFill>
        <a:ln w="3175">
          <a:noFill/>
        </a:ln>
      </c:spPr>
    </c:title>
    <c:view3D>
      <c:rotX val="15"/>
      <c:hPercent val="48"/>
      <c:rotY val="20"/>
      <c:depthPercent val="50"/>
      <c:rAngAx val="1"/>
    </c:view3D>
    <c:plotArea>
      <c:layout>
        <c:manualLayout>
          <c:xMode val="edge"/>
          <c:yMode val="edge"/>
          <c:x val="0.032"/>
          <c:y val="0.2225"/>
          <c:w val="0.8365"/>
          <c:h val="0.70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'7.3'!$W$27</c:f>
              <c:strCache>
                <c:ptCount val="1"/>
                <c:pt idx="0">
                  <c:v>USO PROPIO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'7.3'!$X$24:$Z$25</c:f>
              <c:multiLvlStrCache/>
            </c:multiLvlStrRef>
          </c:cat>
          <c:val>
            <c:numRef>
              <c:f>'7.3'!$X$27:$Z$27</c:f>
              <c:numCache/>
            </c:numRef>
          </c:val>
          <c:shape val="box"/>
        </c:ser>
        <c:ser>
          <c:idx val="0"/>
          <c:order val="1"/>
          <c:tx>
            <c:strRef>
              <c:f>'7.3'!$W$26</c:f>
              <c:strCache>
                <c:ptCount val="1"/>
                <c:pt idx="0">
                  <c:v>MERCADO ELÉCTRICO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'7.3'!$X$24:$Z$25</c:f>
              <c:multiLvlStrCache/>
            </c:multiLvlStrRef>
          </c:cat>
          <c:val>
            <c:numRef>
              <c:f>'7.3'!$X$26:$Z$26</c:f>
              <c:numCache/>
            </c:numRef>
          </c:val>
          <c:shape val="box"/>
        </c:ser>
        <c:overlap val="100"/>
        <c:gapWidth val="110"/>
        <c:shape val="box"/>
        <c:axId val="45530994"/>
        <c:axId val="7125763"/>
      </c:bar3DChart>
      <c:catAx>
        <c:axId val="45530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Subsistema</a:t>
                </a:r>
              </a:p>
            </c:rich>
          </c:tx>
          <c:layout>
            <c:manualLayout>
              <c:xMode val="factor"/>
              <c:yMode val="factor"/>
              <c:x val="0.04125"/>
              <c:y val="0.07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25763"/>
        <c:crosses val="autoZero"/>
        <c:auto val="1"/>
        <c:lblOffset val="60"/>
        <c:tickLblSkip val="1"/>
        <c:noMultiLvlLbl val="0"/>
      </c:catAx>
      <c:valAx>
        <c:axId val="7125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28"/>
              <c:y val="0.08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30994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075"/>
          <c:y val="0.53675"/>
          <c:w val="0.19775"/>
          <c:h val="0.2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DE ENERGÍA ELÉCTRICA EN TRANSMISIÓN POR NIVEL DE TENSIÓN</a:t>
            </a:r>
          </a:p>
        </c:rich>
      </c:tx>
      <c:layout>
        <c:manualLayout>
          <c:xMode val="factor"/>
          <c:yMode val="factor"/>
          <c:x val="0.06475"/>
          <c:y val="0"/>
        </c:manualLayout>
      </c:layout>
      <c:spPr>
        <a:solidFill>
          <a:srgbClr val="333399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85"/>
          <c:y val="0.42675"/>
          <c:w val="0.6435"/>
          <c:h val="0.29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'7.3'!$X$25:$Z$25</c:f>
              <c:strCache/>
            </c:strRef>
          </c:cat>
          <c:val>
            <c:numRef>
              <c:f>'7.3'!$X$28:$Z$28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'7.3'!$X$25:$Z$25</c:f>
              <c:strCache/>
            </c:strRef>
          </c:cat>
          <c:val>
            <c:numRef>
              <c:f>'7.3'!$X$29:$Z$29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SEIN
TOTAL :  4 356 GW.h</a:t>
            </a:r>
          </a:p>
        </c:rich>
      </c:tx>
      <c:layout>
        <c:manualLayout>
          <c:xMode val="factor"/>
          <c:yMode val="factor"/>
          <c:x val="-0.2425"/>
          <c:y val="0.187"/>
        </c:manualLayout>
      </c:layout>
      <c:spPr>
        <a:solidFill>
          <a:srgbClr val="FFFFFF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775"/>
          <c:y val="0.42675"/>
          <c:w val="0.24825"/>
          <c:h val="0.29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GENERADORA
35%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TRANSMISORA
15%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DISTRIBUIDORA
50%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'7.4'!$R$34:$R$36</c:f>
              <c:strCache/>
            </c:strRef>
          </c:cat>
          <c:val>
            <c:numRef>
              <c:f>'7.4'!$S$34:$S$36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SS AA
TOTAL : 71 GW.h</a:t>
            </a:r>
          </a:p>
        </c:rich>
      </c:tx>
      <c:layout>
        <c:manualLayout>
          <c:xMode val="factor"/>
          <c:yMode val="factor"/>
          <c:x val="-0.01925"/>
          <c:y val="0.0605"/>
        </c:manualLayout>
      </c:layout>
      <c:spPr>
        <a:solidFill>
          <a:srgbClr val="FFFFFF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875"/>
          <c:y val="0.30425"/>
          <c:w val="0.603"/>
          <c:h val="0.4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GENERADORA
22%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DISTRIBUIDORA
78%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'7.4'!$R$34:$R$36</c:f>
              <c:strCache/>
            </c:strRef>
          </c:cat>
          <c:val>
            <c:numRef>
              <c:f>'7.4'!$Y$34:$Y$36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SEIN
TOTAL : 2 164 GW.h</a:t>
            </a:r>
          </a:p>
        </c:rich>
      </c:tx>
      <c:layout>
        <c:manualLayout>
          <c:xMode val="factor"/>
          <c:yMode val="factor"/>
          <c:x val="-0.199"/>
          <c:y val="0.143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193"/>
          <c:y val="0.4145"/>
          <c:w val="0.17025"/>
          <c:h val="0.46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7A9"/>
                  </a:gs>
                  <a:gs pos="50000">
                    <a:srgbClr val="00CCFF"/>
                  </a:gs>
                  <a:gs pos="100000">
                    <a:srgbClr val="0087A9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A90000"/>
                  </a:gs>
                  <a:gs pos="50000">
                    <a:srgbClr val="FF0000"/>
                  </a:gs>
                  <a:gs pos="100000">
                    <a:srgbClr val="A9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A9A900"/>
                  </a:gs>
                  <a:gs pos="50000">
                    <a:srgbClr val="FFFF00"/>
                  </a:gs>
                  <a:gs pos="100000">
                    <a:srgbClr val="A9A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658700"/>
                  </a:gs>
                  <a:gs pos="50000">
                    <a:srgbClr val="99CC00"/>
                  </a:gs>
                  <a:gs pos="100000">
                    <a:srgbClr val="6587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MAT
6%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'7.4'!$S$38:$V$38</c:f>
              <c:strCache/>
            </c:strRef>
          </c:cat>
          <c:val>
            <c:numRef>
              <c:f>'7.4'!$S$39:$V$39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SS AA
TOTAL :  56 GW.h</a:t>
            </a:r>
          </a:p>
        </c:rich>
      </c:tx>
      <c:layout>
        <c:manualLayout>
          <c:xMode val="factor"/>
          <c:yMode val="factor"/>
          <c:x val="-0.0205"/>
          <c:y val="0.0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31225"/>
          <c:y val="0.3265"/>
          <c:w val="0.36075"/>
          <c:h val="0.5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90000"/>
                  </a:gs>
                  <a:gs pos="50000">
                    <a:srgbClr val="FF0000"/>
                  </a:gs>
                  <a:gs pos="100000">
                    <a:srgbClr val="A9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7A9"/>
                  </a:gs>
                  <a:gs pos="50000">
                    <a:srgbClr val="00CCFF"/>
                  </a:gs>
                  <a:gs pos="100000">
                    <a:srgbClr val="0087A9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'7.4'!$Y$38:$Z$38</c:f>
              <c:strCache/>
            </c:strRef>
          </c:cat>
          <c:val>
            <c:numRef>
              <c:f>'7.4'!$Y$39:$Z$39</c:f>
              <c:numCache/>
            </c:numRef>
          </c:val>
        </c:ser>
        <c:firstSliceAng val="25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DE ENERGÍA ELÉCTRICA 2013, POR TIPO DE SISTEMA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solidFill>
          <a:srgbClr val="333399"/>
        </a:solidFill>
        <a:ln w="3175">
          <a:noFill/>
        </a:ln>
      </c:spPr>
    </c:title>
    <c:view3D>
      <c:rotX val="15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.24125"/>
          <c:y val="0.41525"/>
          <c:w val="0.61375"/>
          <c:h val="0.3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2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'7.1'!$I$21:$J$21</c:f>
              <c:strCache/>
            </c:strRef>
          </c:cat>
          <c:val>
            <c:numRef>
              <c:f>'7.1'!$I$22:$J$22</c:f>
              <c:numCache/>
            </c:numRef>
          </c:val>
        </c:ser>
        <c:firstSliceAng val="1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DE ENERGÍA ELÉCTRICA 2013, POR NIVEL DE TENSIÓN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solidFill>
          <a:srgbClr val="333399"/>
        </a:solidFill>
        <a:ln w="3175">
          <a:noFill/>
        </a:ln>
      </c:spPr>
    </c:title>
    <c:plotArea>
      <c:layout>
        <c:manualLayout>
          <c:xMode val="edge"/>
          <c:yMode val="edge"/>
          <c:x val="0.0555"/>
          <c:y val="0.28"/>
          <c:w val="0.89875"/>
          <c:h val="0.66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2F5E"/>
                </a:gs>
                <a:gs pos="50000">
                  <a:srgbClr val="0066CC"/>
                </a:gs>
                <a:gs pos="100000">
                  <a:srgbClr val="002F5E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'7.1'!$I$35:$I$38</c:f>
              <c:strCache/>
            </c:strRef>
          </c:cat>
          <c:val>
            <c:numRef>
              <c:f>'7.1'!$J$35:$J$38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'7.1'!$I$35:$I$38</c:f>
              <c:strCache/>
            </c:strRef>
          </c:cat>
          <c:val>
            <c:numRef>
              <c:f>'7.1'!$K$35:$K$38</c:f>
              <c:numCache/>
            </c:numRef>
          </c:val>
        </c:ser>
        <c:overlap val="70"/>
        <c:gapWidth val="60"/>
        <c:axId val="4357120"/>
        <c:axId val="39214081"/>
      </c:barChart>
      <c:catAx>
        <c:axId val="4357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Nivel de tensión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14081"/>
        <c:crosses val="autoZero"/>
        <c:auto val="1"/>
        <c:lblOffset val="100"/>
        <c:tickLblSkip val="1"/>
        <c:noMultiLvlLbl val="0"/>
      </c:catAx>
      <c:valAx>
        <c:axId val="39214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2"/>
              <c:y val="0.02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7120"/>
        <c:crossesAt val="1"/>
        <c:crossBetween val="between"/>
        <c:dispUnits/>
        <c:majorUnit val="4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ELÉCTRICAS EN TRANSMISION POR TIPO DE MERCADO Y SISTEMA</a:t>
            </a:r>
          </a:p>
        </c:rich>
      </c:tx>
      <c:layout>
        <c:manualLayout>
          <c:xMode val="factor"/>
          <c:yMode val="factor"/>
          <c:x val="0.0235"/>
          <c:y val="0"/>
        </c:manualLayout>
      </c:layout>
      <c:spPr>
        <a:solidFill>
          <a:srgbClr val="333399"/>
        </a:solidFill>
        <a:ln w="3175"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"/>
          <c:y val="0.3375"/>
          <c:w val="0.98425"/>
          <c:h val="0.56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'7.2'!$M$76</c:f>
              <c:strCache>
                <c:ptCount val="1"/>
                <c:pt idx="0">
                  <c:v>MERCADO ELÉCTRICO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'7.2'!$N$75:$O$75</c:f>
              <c:strCache/>
            </c:strRef>
          </c:cat>
          <c:val>
            <c:numRef>
              <c:f>'7.2'!$N$76:$O$76</c:f>
              <c:numCache/>
            </c:numRef>
          </c:val>
          <c:shape val="box"/>
        </c:ser>
        <c:ser>
          <c:idx val="1"/>
          <c:order val="1"/>
          <c:tx>
            <c:strRef>
              <c:f>'7.2'!$M$77</c:f>
              <c:strCache>
                <c:ptCount val="1"/>
                <c:pt idx="0">
                  <c:v>USO PROPIO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'7.2'!$N$75:$O$75</c:f>
              <c:strCache/>
            </c:strRef>
          </c:cat>
          <c:val>
            <c:numRef>
              <c:f>'7.2'!$N$77:$O$77</c:f>
              <c:numCache/>
            </c:numRef>
          </c:val>
          <c:shape val="box"/>
        </c:ser>
        <c:shape val="box"/>
        <c:axId val="17382410"/>
        <c:axId val="22223963"/>
      </c:bar3DChart>
      <c:catAx>
        <c:axId val="17382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23963"/>
        <c:crosses val="autoZero"/>
        <c:auto val="1"/>
        <c:lblOffset val="100"/>
        <c:tickLblSkip val="1"/>
        <c:noMultiLvlLbl val="0"/>
      </c:catAx>
      <c:valAx>
        <c:axId val="22223963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1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82410"/>
        <c:crossesAt val="1"/>
        <c:crossBetween val="between"/>
        <c:dispUnits/>
        <c:majorUnit val="5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975"/>
          <c:y val="0.92925"/>
          <c:w val="0.6702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ELÉCTRICAS  EN EL SISTEMA ELÉCTRICO DE TRANSMISIÓN, POR SISTEMA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solidFill>
          <a:srgbClr val="333399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65"/>
          <c:y val="0.4235"/>
          <c:w val="0.68925"/>
          <c:h val="0.3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'7.2'!$N$93:$O$93</c:f>
              <c:strCache/>
            </c:strRef>
          </c:cat>
          <c:val>
            <c:numRef>
              <c:f>'7.2'!$N$95:$O$95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EN EL MERCADO ELÉCTRICO POR SISTEMA DE DISTRIBUCIÓN</a:t>
            </a:r>
          </a:p>
        </c:rich>
      </c:tx>
      <c:layout>
        <c:manualLayout>
          <c:xMode val="factor"/>
          <c:yMode val="factor"/>
          <c:x val="-0.00225"/>
          <c:y val="-0.0035"/>
        </c:manualLayout>
      </c:layout>
      <c:spPr>
        <a:solidFill>
          <a:srgbClr val="333399"/>
        </a:solidFill>
        <a:ln w="3175">
          <a:noFill/>
        </a:ln>
      </c:spPr>
    </c:title>
    <c:view3D>
      <c:rotX val="15"/>
      <c:hPercent val="100"/>
      <c:rotY val="230"/>
      <c:depthPercent val="100"/>
      <c:rAngAx val="1"/>
    </c:view3D>
    <c:plotArea>
      <c:layout>
        <c:manualLayout>
          <c:xMode val="edge"/>
          <c:yMode val="edge"/>
          <c:x val="0.231"/>
          <c:y val="0.472"/>
          <c:w val="0.4825"/>
          <c:h val="0.31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'7.2'!$O$116:$P$116</c:f>
              <c:strCache/>
            </c:strRef>
          </c:cat>
          <c:val>
            <c:numRef>
              <c:f>'7.2'!$O$120:$P$120</c:f>
              <c:numCache/>
            </c:numRef>
          </c:val>
        </c:ser>
        <c:firstSliceAng val="2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 ELÉCTRICAS EN EL MERCADO ELÉCTRICO, POR SUBSISTEMA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solidFill>
          <a:srgbClr val="333399"/>
        </a:solidFill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"/>
          <c:y val="0.334"/>
          <c:w val="1"/>
          <c:h val="0.56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'7.2'!$M$19</c:f>
              <c:strCache>
                <c:ptCount val="1"/>
                <c:pt idx="0">
                  <c:v> Transmisión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'7.2'!$N$18:$O$18</c:f>
              <c:strCache/>
            </c:strRef>
          </c:cat>
          <c:val>
            <c:numRef>
              <c:f>'7.2'!$N$19:$O$19</c:f>
              <c:numCache/>
            </c:numRef>
          </c:val>
          <c:shape val="box"/>
        </c:ser>
        <c:ser>
          <c:idx val="1"/>
          <c:order val="1"/>
          <c:tx>
            <c:strRef>
              <c:f>'7.2'!$M$20</c:f>
              <c:strCache>
                <c:ptCount val="1"/>
                <c:pt idx="0">
                  <c:v>Subtransmisión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'7.2'!$N$18:$O$18</c:f>
              <c:strCache/>
            </c:strRef>
          </c:cat>
          <c:val>
            <c:numRef>
              <c:f>'7.2'!$N$20:$O$20</c:f>
              <c:numCache/>
            </c:numRef>
          </c:val>
          <c:shape val="box"/>
        </c:ser>
        <c:gapWidth val="90"/>
        <c:shape val="box"/>
        <c:axId val="65797940"/>
        <c:axId val="55310549"/>
      </c:bar3DChart>
      <c:catAx>
        <c:axId val="65797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10549"/>
        <c:crosses val="autoZero"/>
        <c:auto val="1"/>
        <c:lblOffset val="100"/>
        <c:tickLblSkip val="1"/>
        <c:noMultiLvlLbl val="0"/>
      </c:catAx>
      <c:valAx>
        <c:axId val="55310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0.008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979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175"/>
          <c:y val="0.91875"/>
          <c:w val="0.60725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POR SUBSISTEMA DE DISTRIBUCIÓN Y TIPO DE SISTEMA</a:t>
            </a:r>
          </a:p>
        </c:rich>
      </c:tx>
      <c:layout>
        <c:manualLayout>
          <c:xMode val="factor"/>
          <c:yMode val="factor"/>
          <c:x val="0.03625"/>
          <c:y val="0"/>
        </c:manualLayout>
      </c:layout>
      <c:spPr>
        <a:solidFill>
          <a:srgbClr val="333399"/>
        </a:solidFill>
        <a:ln w="3175">
          <a:noFill/>
        </a:ln>
      </c:spPr>
    </c:title>
    <c:plotArea>
      <c:layout>
        <c:manualLayout>
          <c:xMode val="edge"/>
          <c:yMode val="edge"/>
          <c:x val="0.527"/>
          <c:y val="0.25275"/>
          <c:w val="0.36975"/>
          <c:h val="0.59825"/>
        </c:manualLayout>
      </c:layout>
      <c:doughnutChart>
        <c:varyColors val="1"/>
        <c:ser>
          <c:idx val="0"/>
          <c:order val="0"/>
          <c:tx>
            <c:strRef>
              <c:f>'7.2'!$O$116</c:f>
              <c:strCache>
                <c:ptCount val="1"/>
                <c:pt idx="0">
                  <c:v>SS AA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'7.2'!$N$117:$N$118</c:f>
              <c:strCache/>
            </c:strRef>
          </c:cat>
          <c:val>
            <c:numRef>
              <c:f>'7.2'!$O$117:$O$118</c:f>
              <c:numCache/>
            </c:numRef>
          </c:val>
        </c:ser>
        <c:ser>
          <c:idx val="1"/>
          <c:order val="1"/>
          <c:tx>
            <c:strRef>
              <c:f>'7.2'!$P$116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'7.2'!$N$117:$N$118</c:f>
              <c:strCache/>
            </c:strRef>
          </c:cat>
          <c:val>
            <c:numRef>
              <c:f>'7.2'!$P$117:$P$118</c:f>
              <c:numCache/>
            </c:numRef>
          </c:val>
        </c:ser>
        <c:firstSliceAng val="60"/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075"/>
          <c:y val="0.8755"/>
          <c:w val="0.4717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PORCENTAJE DE PÉRDIDAS EN EL MERCADO ELÉCTRICO SEGUN EL SISTEMA ELÉCTRICO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solidFill>
          <a:srgbClr val="333399"/>
        </a:solidFill>
        <a:ln w="3175">
          <a:noFill/>
        </a:ln>
      </c:spPr>
    </c:title>
    <c:view3D>
      <c:rotX val="15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30525"/>
          <c:y val="0.47775"/>
          <c:w val="0.3975"/>
          <c:h val="0.223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'7.2'!$H$9:$I$9</c:f>
              <c:strCache/>
            </c:strRef>
          </c:cat>
          <c:val>
            <c:numRef>
              <c:f>'7.2'!$H$23:$I$23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</xdr:row>
      <xdr:rowOff>9525</xdr:rowOff>
    </xdr:from>
    <xdr:to>
      <xdr:col>6</xdr:col>
      <xdr:colOff>847725</xdr:colOff>
      <xdr:row>12</xdr:row>
      <xdr:rowOff>9525</xdr:rowOff>
    </xdr:to>
    <xdr:graphicFrame>
      <xdr:nvGraphicFramePr>
        <xdr:cNvPr id="1" name="Chart 179"/>
        <xdr:cNvGraphicFramePr/>
      </xdr:nvGraphicFramePr>
      <xdr:xfrm>
        <a:off x="4562475" y="962025"/>
        <a:ext cx="41719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16</xdr:row>
      <xdr:rowOff>0</xdr:rowOff>
    </xdr:from>
    <xdr:to>
      <xdr:col>6</xdr:col>
      <xdr:colOff>866775</xdr:colOff>
      <xdr:row>28</xdr:row>
      <xdr:rowOff>9525</xdr:rowOff>
    </xdr:to>
    <xdr:graphicFrame>
      <xdr:nvGraphicFramePr>
        <xdr:cNvPr id="2" name="Chart 186"/>
        <xdr:cNvGraphicFramePr/>
      </xdr:nvGraphicFramePr>
      <xdr:xfrm>
        <a:off x="4552950" y="4572000"/>
        <a:ext cx="420052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</xdr:colOff>
      <xdr:row>31</xdr:row>
      <xdr:rowOff>228600</xdr:rowOff>
    </xdr:from>
    <xdr:to>
      <xdr:col>6</xdr:col>
      <xdr:colOff>866775</xdr:colOff>
      <xdr:row>43</xdr:row>
      <xdr:rowOff>228600</xdr:rowOff>
    </xdr:to>
    <xdr:graphicFrame>
      <xdr:nvGraphicFramePr>
        <xdr:cNvPr id="3" name="Chart 187"/>
        <xdr:cNvGraphicFramePr/>
      </xdr:nvGraphicFramePr>
      <xdr:xfrm>
        <a:off x="4562475" y="8458200"/>
        <a:ext cx="41910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0.0355</cdr:x>
      <cdr:y>0.026</cdr:y>
    </cdr:from>
    <cdr:to>
      <cdr:x>1</cdr:x>
      <cdr:y>0.134</cdr:y>
    </cdr:to>
    <cdr:sp>
      <cdr:nvSpPr>
        <cdr:cNvPr id="1" name="Text Box 1"/>
        <cdr:cNvSpPr txBox="1">
          <a:spLocks noChangeArrowheads="1"/>
        </cdr:cNvSpPr>
      </cdr:nvSpPr>
      <cdr:spPr>
        <a:xfrm>
          <a:off x="276225" y="66675"/>
          <a:ext cx="7543800" cy="276225"/>
        </a:xfrm>
        <a:prstGeom prst="rect">
          <a:avLst/>
        </a:prstGeom>
        <a:solidFill>
          <a:srgbClr val="333399"/>
        </a:solidFill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25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PÉRDIDAS  ELÉCTRICAS POR SISTEMA Y POR TIPO DE EMPRESA EN EL MERCADO ELÉCTRICO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0.01075</cdr:y>
    </cdr:from>
    <cdr:to>
      <cdr:x>0.98525</cdr:x>
      <cdr:y>0.08075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28575"/>
          <a:ext cx="7534275" cy="209550"/>
        </a:xfrm>
        <a:prstGeom prst="rect">
          <a:avLst/>
        </a:prstGeom>
        <a:solidFill>
          <a:srgbClr val="333399"/>
        </a:solidFill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5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PÉRDIDAS  ELÉCTRICAS POR SISTEMA, EN  EMPRESAS DISTRIBUIDORAS Y POR  NIVEL DE TENSIÓN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26</xdr:row>
      <xdr:rowOff>104775</xdr:rowOff>
    </xdr:from>
    <xdr:to>
      <xdr:col>14</xdr:col>
      <xdr:colOff>238125</xdr:colOff>
      <xdr:row>42</xdr:row>
      <xdr:rowOff>95250</xdr:rowOff>
    </xdr:to>
    <xdr:graphicFrame>
      <xdr:nvGraphicFramePr>
        <xdr:cNvPr id="1" name="Chart 408"/>
        <xdr:cNvGraphicFramePr/>
      </xdr:nvGraphicFramePr>
      <xdr:xfrm>
        <a:off x="2466975" y="4924425"/>
        <a:ext cx="78200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361950</xdr:colOff>
      <xdr:row>29</xdr:row>
      <xdr:rowOff>28575</xdr:rowOff>
    </xdr:from>
    <xdr:to>
      <xdr:col>14</xdr:col>
      <xdr:colOff>228600</xdr:colOff>
      <xdr:row>42</xdr:row>
      <xdr:rowOff>57150</xdr:rowOff>
    </xdr:to>
    <xdr:graphicFrame>
      <xdr:nvGraphicFramePr>
        <xdr:cNvPr id="2" name="Chart 434"/>
        <xdr:cNvGraphicFramePr/>
      </xdr:nvGraphicFramePr>
      <xdr:xfrm>
        <a:off x="6210300" y="5334000"/>
        <a:ext cx="40671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361950</xdr:colOff>
      <xdr:row>43</xdr:row>
      <xdr:rowOff>152400</xdr:rowOff>
    </xdr:from>
    <xdr:to>
      <xdr:col>14</xdr:col>
      <xdr:colOff>238125</xdr:colOff>
      <xdr:row>62</xdr:row>
      <xdr:rowOff>9525</xdr:rowOff>
    </xdr:to>
    <xdr:graphicFrame>
      <xdr:nvGraphicFramePr>
        <xdr:cNvPr id="3" name="Chart 409"/>
        <xdr:cNvGraphicFramePr/>
      </xdr:nvGraphicFramePr>
      <xdr:xfrm>
        <a:off x="2447925" y="7724775"/>
        <a:ext cx="78390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85725</xdr:colOff>
      <xdr:row>46</xdr:row>
      <xdr:rowOff>76200</xdr:rowOff>
    </xdr:from>
    <xdr:to>
      <xdr:col>14</xdr:col>
      <xdr:colOff>257175</xdr:colOff>
      <xdr:row>61</xdr:row>
      <xdr:rowOff>28575</xdr:rowOff>
    </xdr:to>
    <xdr:graphicFrame>
      <xdr:nvGraphicFramePr>
        <xdr:cNvPr id="4" name="Chart 435"/>
        <xdr:cNvGraphicFramePr/>
      </xdr:nvGraphicFramePr>
      <xdr:xfrm>
        <a:off x="6515100" y="8134350"/>
        <a:ext cx="3790950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476250</xdr:colOff>
      <xdr:row>40</xdr:row>
      <xdr:rowOff>19050</xdr:rowOff>
    </xdr:from>
    <xdr:to>
      <xdr:col>8</xdr:col>
      <xdr:colOff>323850</xdr:colOff>
      <xdr:row>42</xdr:row>
      <xdr:rowOff>57150</xdr:rowOff>
    </xdr:to>
    <xdr:sp>
      <xdr:nvSpPr>
        <xdr:cNvPr id="5" name="Text Box 1143"/>
        <xdr:cNvSpPr txBox="1">
          <a:spLocks noChangeArrowheads="1"/>
        </xdr:cNvSpPr>
      </xdr:nvSpPr>
      <xdr:spPr>
        <a:xfrm>
          <a:off x="2562225" y="7105650"/>
          <a:ext cx="41910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Solo considera  el sistema principal. Las pérdidas del sistema secundario esta considerado en las pérdidas de las empresas generadoras.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</cdr:x>
      <cdr:y>0.15325</cdr:y>
    </cdr:from>
    <cdr:to>
      <cdr:x>0.742</cdr:x>
      <cdr:y>0.33725</cdr:y>
    </cdr:to>
    <cdr:sp>
      <cdr:nvSpPr>
        <cdr:cNvPr id="1" name="Text Box 1"/>
        <cdr:cNvSpPr txBox="1">
          <a:spLocks noChangeArrowheads="1"/>
        </cdr:cNvSpPr>
      </cdr:nvSpPr>
      <cdr:spPr>
        <a:xfrm>
          <a:off x="1524000" y="466725"/>
          <a:ext cx="18573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SEIN     :   2 720 GW.h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SS AA   :      129 GW.h 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 :  2  849 GW.h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0.3325</cdr:x>
      <cdr:y>0.2265</cdr:y>
    </cdr:from>
    <cdr:to>
      <cdr:x>0.824</cdr:x>
      <cdr:y>0.3125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381125" y="695325"/>
          <a:ext cx="204787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  2 849 GW.h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0.2865</cdr:x>
      <cdr:y>0.22775</cdr:y>
    </cdr:from>
    <cdr:to>
      <cdr:x>0.72425</cdr:x>
      <cdr:y>0.32375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95400" y="619125"/>
          <a:ext cx="199072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  1 717 GW.h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0.36275</cdr:x>
      <cdr:y>0.15225</cdr:y>
    </cdr:from>
    <cdr:to>
      <cdr:x>0.77425</cdr:x>
      <cdr:y>0.36425</cdr:y>
    </cdr:to>
    <cdr:sp>
      <cdr:nvSpPr>
        <cdr:cNvPr id="1" name="Text Box 2"/>
        <cdr:cNvSpPr txBox="1">
          <a:spLocks noChangeArrowheads="1"/>
        </cdr:cNvSpPr>
      </cdr:nvSpPr>
      <cdr:spPr>
        <a:xfrm>
          <a:off x="1638300" y="476250"/>
          <a:ext cx="185737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SEIN      :  2 695 GW.h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SS AA    :       15 GW.h 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 :  2 710 GW.h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0.37075</cdr:x>
      <cdr:y>0.21375</cdr:y>
    </cdr:from>
    <cdr:to>
      <cdr:x>0.65125</cdr:x>
      <cdr:y>0.28175</cdr:y>
    </cdr:to>
    <cdr:sp>
      <cdr:nvSpPr>
        <cdr:cNvPr id="1" name="Text Box 1"/>
        <cdr:cNvSpPr txBox="1">
          <a:spLocks noChangeArrowheads="1"/>
        </cdr:cNvSpPr>
      </cdr:nvSpPr>
      <cdr:spPr>
        <a:xfrm>
          <a:off x="1895475" y="609600"/>
          <a:ext cx="14382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  139 GW.h</a:t>
          </a:r>
        </a:p>
      </cdr:txBody>
    </cdr:sp>
  </cdr:relSizeAnchor>
  <cdr:relSizeAnchor xmlns:cdr="http://schemas.openxmlformats.org/drawingml/2006/chartDrawing">
    <cdr:from>
      <cdr:x>0.3375</cdr:x>
      <cdr:y>0.51025</cdr:y>
    </cdr:from>
    <cdr:to>
      <cdr:x>0.43825</cdr:x>
      <cdr:y>0.607</cdr:y>
    </cdr:to>
    <cdr:sp>
      <cdr:nvSpPr>
        <cdr:cNvPr id="2" name="1 CuadroTexto"/>
        <cdr:cNvSpPr txBox="1">
          <a:spLocks noChangeArrowheads="1"/>
        </cdr:cNvSpPr>
      </cdr:nvSpPr>
      <cdr:spPr>
        <a:xfrm>
          <a:off x="1724025" y="1457325"/>
          <a:ext cx="5143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18%</a:t>
          </a:r>
        </a:p>
      </cdr:txBody>
    </cdr:sp>
  </cdr:relSizeAnchor>
  <cdr:relSizeAnchor xmlns:cdr="http://schemas.openxmlformats.org/drawingml/2006/chartDrawing">
    <cdr:from>
      <cdr:x>0.6515</cdr:x>
      <cdr:y>0.24525</cdr:y>
    </cdr:from>
    <cdr:to>
      <cdr:x>0.75225</cdr:x>
      <cdr:y>0.342</cdr:y>
    </cdr:to>
    <cdr:sp>
      <cdr:nvSpPr>
        <cdr:cNvPr id="3" name="1 CuadroTexto"/>
        <cdr:cNvSpPr txBox="1">
          <a:spLocks noChangeArrowheads="1"/>
        </cdr:cNvSpPr>
      </cdr:nvSpPr>
      <cdr:spPr>
        <a:xfrm>
          <a:off x="3324225" y="695325"/>
          <a:ext cx="5143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82%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87</xdr:row>
      <xdr:rowOff>28575</xdr:rowOff>
    </xdr:from>
    <xdr:to>
      <xdr:col>5</xdr:col>
      <xdr:colOff>361950</xdr:colOff>
      <xdr:row>106</xdr:row>
      <xdr:rowOff>0</xdr:rowOff>
    </xdr:to>
    <xdr:graphicFrame>
      <xdr:nvGraphicFramePr>
        <xdr:cNvPr id="1" name="Chart 849"/>
        <xdr:cNvGraphicFramePr/>
      </xdr:nvGraphicFramePr>
      <xdr:xfrm>
        <a:off x="190500" y="15211425"/>
        <a:ext cx="45624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504825</xdr:colOff>
      <xdr:row>87</xdr:row>
      <xdr:rowOff>0</xdr:rowOff>
    </xdr:from>
    <xdr:to>
      <xdr:col>10</xdr:col>
      <xdr:colOff>0</xdr:colOff>
      <xdr:row>106</xdr:row>
      <xdr:rowOff>0</xdr:rowOff>
    </xdr:to>
    <xdr:graphicFrame>
      <xdr:nvGraphicFramePr>
        <xdr:cNvPr id="2" name="Chart 272"/>
        <xdr:cNvGraphicFramePr/>
      </xdr:nvGraphicFramePr>
      <xdr:xfrm>
        <a:off x="4895850" y="15182850"/>
        <a:ext cx="416242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128</xdr:row>
      <xdr:rowOff>0</xdr:rowOff>
    </xdr:from>
    <xdr:to>
      <xdr:col>5</xdr:col>
      <xdr:colOff>323850</xdr:colOff>
      <xdr:row>144</xdr:row>
      <xdr:rowOff>152400</xdr:rowOff>
    </xdr:to>
    <xdr:graphicFrame>
      <xdr:nvGraphicFramePr>
        <xdr:cNvPr id="3" name="Chart 283"/>
        <xdr:cNvGraphicFramePr/>
      </xdr:nvGraphicFramePr>
      <xdr:xfrm>
        <a:off x="171450" y="22593300"/>
        <a:ext cx="45434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24</xdr:row>
      <xdr:rowOff>66675</xdr:rowOff>
    </xdr:from>
    <xdr:to>
      <xdr:col>5</xdr:col>
      <xdr:colOff>171450</xdr:colOff>
      <xdr:row>43</xdr:row>
      <xdr:rowOff>123825</xdr:rowOff>
    </xdr:to>
    <xdr:graphicFrame>
      <xdr:nvGraphicFramePr>
        <xdr:cNvPr id="4" name="Chart 282"/>
        <xdr:cNvGraphicFramePr/>
      </xdr:nvGraphicFramePr>
      <xdr:xfrm>
        <a:off x="38100" y="4648200"/>
        <a:ext cx="4524375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647700</xdr:colOff>
      <xdr:row>31</xdr:row>
      <xdr:rowOff>28575</xdr:rowOff>
    </xdr:from>
    <xdr:to>
      <xdr:col>2</xdr:col>
      <xdr:colOff>228600</xdr:colOff>
      <xdr:row>32</xdr:row>
      <xdr:rowOff>133350</xdr:rowOff>
    </xdr:to>
    <xdr:sp>
      <xdr:nvSpPr>
        <xdr:cNvPr id="5" name="Text Box 515"/>
        <xdr:cNvSpPr txBox="1">
          <a:spLocks noChangeArrowheads="1"/>
        </xdr:cNvSpPr>
      </xdr:nvSpPr>
      <xdr:spPr>
        <a:xfrm>
          <a:off x="1524000" y="5743575"/>
          <a:ext cx="504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74%</a:t>
          </a:r>
        </a:p>
      </xdr:txBody>
    </xdr:sp>
    <xdr:clientData/>
  </xdr:twoCellAnchor>
  <xdr:twoCellAnchor>
    <xdr:from>
      <xdr:col>2</xdr:col>
      <xdr:colOff>342900</xdr:colOff>
      <xdr:row>34</xdr:row>
      <xdr:rowOff>114300</xdr:rowOff>
    </xdr:from>
    <xdr:to>
      <xdr:col>2</xdr:col>
      <xdr:colOff>781050</xdr:colOff>
      <xdr:row>36</xdr:row>
      <xdr:rowOff>47625</xdr:rowOff>
    </xdr:to>
    <xdr:sp>
      <xdr:nvSpPr>
        <xdr:cNvPr id="6" name="Text Box 516"/>
        <xdr:cNvSpPr txBox="1">
          <a:spLocks noChangeArrowheads="1"/>
        </xdr:cNvSpPr>
      </xdr:nvSpPr>
      <xdr:spPr>
        <a:xfrm>
          <a:off x="2143125" y="6315075"/>
          <a:ext cx="438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26%</a:t>
          </a:r>
        </a:p>
      </xdr:txBody>
    </xdr:sp>
    <xdr:clientData/>
  </xdr:twoCellAnchor>
  <xdr:twoCellAnchor>
    <xdr:from>
      <xdr:col>3</xdr:col>
      <xdr:colOff>304800</xdr:colOff>
      <xdr:row>36</xdr:row>
      <xdr:rowOff>66675</xdr:rowOff>
    </xdr:from>
    <xdr:to>
      <xdr:col>3</xdr:col>
      <xdr:colOff>752475</xdr:colOff>
      <xdr:row>37</xdr:row>
      <xdr:rowOff>152400</xdr:rowOff>
    </xdr:to>
    <xdr:sp>
      <xdr:nvSpPr>
        <xdr:cNvPr id="7" name="Text Box 517"/>
        <xdr:cNvSpPr txBox="1">
          <a:spLocks noChangeArrowheads="1"/>
        </xdr:cNvSpPr>
      </xdr:nvSpPr>
      <xdr:spPr>
        <a:xfrm>
          <a:off x="2962275" y="6591300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50%</a:t>
          </a:r>
        </a:p>
      </xdr:txBody>
    </xdr:sp>
    <xdr:clientData/>
  </xdr:twoCellAnchor>
  <xdr:twoCellAnchor>
    <xdr:from>
      <xdr:col>4</xdr:col>
      <xdr:colOff>257175</xdr:colOff>
      <xdr:row>36</xdr:row>
      <xdr:rowOff>76200</xdr:rowOff>
    </xdr:from>
    <xdr:to>
      <xdr:col>4</xdr:col>
      <xdr:colOff>695325</xdr:colOff>
      <xdr:row>38</xdr:row>
      <xdr:rowOff>0</xdr:rowOff>
    </xdr:to>
    <xdr:sp>
      <xdr:nvSpPr>
        <xdr:cNvPr id="8" name="Text Box 518"/>
        <xdr:cNvSpPr txBox="1">
          <a:spLocks noChangeArrowheads="1"/>
        </xdr:cNvSpPr>
      </xdr:nvSpPr>
      <xdr:spPr>
        <a:xfrm>
          <a:off x="3695700" y="6600825"/>
          <a:ext cx="438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50%</a:t>
          </a:r>
        </a:p>
      </xdr:txBody>
    </xdr:sp>
    <xdr:clientData/>
  </xdr:twoCellAnchor>
  <xdr:twoCellAnchor>
    <xdr:from>
      <xdr:col>5</xdr:col>
      <xdr:colOff>381000</xdr:colOff>
      <xdr:row>128</xdr:row>
      <xdr:rowOff>28575</xdr:rowOff>
    </xdr:from>
    <xdr:to>
      <xdr:col>10</xdr:col>
      <xdr:colOff>0</xdr:colOff>
      <xdr:row>144</xdr:row>
      <xdr:rowOff>123825</xdr:rowOff>
    </xdr:to>
    <xdr:graphicFrame>
      <xdr:nvGraphicFramePr>
        <xdr:cNvPr id="9" name="Chart 284"/>
        <xdr:cNvGraphicFramePr/>
      </xdr:nvGraphicFramePr>
      <xdr:xfrm>
        <a:off x="4772025" y="22621875"/>
        <a:ext cx="4286250" cy="2686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342900</xdr:colOff>
      <xdr:row>133</xdr:row>
      <xdr:rowOff>47625</xdr:rowOff>
    </xdr:from>
    <xdr:to>
      <xdr:col>9</xdr:col>
      <xdr:colOff>295275</xdr:colOff>
      <xdr:row>134</xdr:row>
      <xdr:rowOff>76200</xdr:rowOff>
    </xdr:to>
    <xdr:sp>
      <xdr:nvSpPr>
        <xdr:cNvPr id="10" name="Text Box 521"/>
        <xdr:cNvSpPr txBox="1">
          <a:spLocks noChangeArrowheads="1"/>
        </xdr:cNvSpPr>
      </xdr:nvSpPr>
      <xdr:spPr>
        <a:xfrm>
          <a:off x="7534275" y="2345055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SEIN</a:t>
          </a:r>
        </a:p>
      </xdr:txBody>
    </xdr:sp>
    <xdr:clientData/>
  </xdr:twoCellAnchor>
  <xdr:twoCellAnchor>
    <xdr:from>
      <xdr:col>8</xdr:col>
      <xdr:colOff>419100</xdr:colOff>
      <xdr:row>134</xdr:row>
      <xdr:rowOff>85725</xdr:rowOff>
    </xdr:from>
    <xdr:to>
      <xdr:col>9</xdr:col>
      <xdr:colOff>371475</xdr:colOff>
      <xdr:row>135</xdr:row>
      <xdr:rowOff>123825</xdr:rowOff>
    </xdr:to>
    <xdr:sp>
      <xdr:nvSpPr>
        <xdr:cNvPr id="11" name="Text Box 522"/>
        <xdr:cNvSpPr txBox="1">
          <a:spLocks noChangeArrowheads="1"/>
        </xdr:cNvSpPr>
      </xdr:nvSpPr>
      <xdr:spPr>
        <a:xfrm>
          <a:off x="7610475" y="2365057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SS AA</a:t>
          </a:r>
        </a:p>
      </xdr:txBody>
    </xdr:sp>
    <xdr:clientData/>
  </xdr:twoCellAnchor>
  <xdr:twoCellAnchor>
    <xdr:from>
      <xdr:col>5</xdr:col>
      <xdr:colOff>266700</xdr:colOff>
      <xdr:row>24</xdr:row>
      <xdr:rowOff>38100</xdr:rowOff>
    </xdr:from>
    <xdr:to>
      <xdr:col>9</xdr:col>
      <xdr:colOff>933450</xdr:colOff>
      <xdr:row>43</xdr:row>
      <xdr:rowOff>76200</xdr:rowOff>
    </xdr:to>
    <xdr:graphicFrame>
      <xdr:nvGraphicFramePr>
        <xdr:cNvPr id="12" name="Chart 826"/>
        <xdr:cNvGraphicFramePr/>
      </xdr:nvGraphicFramePr>
      <xdr:xfrm>
        <a:off x="4657725" y="4619625"/>
        <a:ext cx="4381500" cy="3114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466725</xdr:colOff>
      <xdr:row>47</xdr:row>
      <xdr:rowOff>152400</xdr:rowOff>
    </xdr:from>
    <xdr:to>
      <xdr:col>9</xdr:col>
      <xdr:colOff>914400</xdr:colOff>
      <xdr:row>65</xdr:row>
      <xdr:rowOff>28575</xdr:rowOff>
    </xdr:to>
    <xdr:graphicFrame>
      <xdr:nvGraphicFramePr>
        <xdr:cNvPr id="13" name="Chart 827"/>
        <xdr:cNvGraphicFramePr/>
      </xdr:nvGraphicFramePr>
      <xdr:xfrm>
        <a:off x="3905250" y="8458200"/>
        <a:ext cx="5114925" cy="2857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571500</xdr:colOff>
      <xdr:row>99</xdr:row>
      <xdr:rowOff>95250</xdr:rowOff>
    </xdr:from>
    <xdr:to>
      <xdr:col>4</xdr:col>
      <xdr:colOff>266700</xdr:colOff>
      <xdr:row>101</xdr:row>
      <xdr:rowOff>38100</xdr:rowOff>
    </xdr:to>
    <xdr:sp>
      <xdr:nvSpPr>
        <xdr:cNvPr id="14" name="Text Box 851"/>
        <xdr:cNvSpPr txBox="1">
          <a:spLocks noChangeArrowheads="1"/>
        </xdr:cNvSpPr>
      </xdr:nvSpPr>
      <xdr:spPr>
        <a:xfrm>
          <a:off x="3228975" y="17221200"/>
          <a:ext cx="476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12%</a:t>
          </a:r>
        </a:p>
      </xdr:txBody>
    </xdr:sp>
    <xdr:clientData/>
  </xdr:twoCellAnchor>
  <xdr:twoCellAnchor>
    <xdr:from>
      <xdr:col>4</xdr:col>
      <xdr:colOff>238125</xdr:colOff>
      <xdr:row>99</xdr:row>
      <xdr:rowOff>28575</xdr:rowOff>
    </xdr:from>
    <xdr:to>
      <xdr:col>4</xdr:col>
      <xdr:colOff>723900</xdr:colOff>
      <xdr:row>100</xdr:row>
      <xdr:rowOff>152400</xdr:rowOff>
    </xdr:to>
    <xdr:sp>
      <xdr:nvSpPr>
        <xdr:cNvPr id="15" name="Text Box 852"/>
        <xdr:cNvSpPr txBox="1">
          <a:spLocks noChangeArrowheads="1"/>
        </xdr:cNvSpPr>
      </xdr:nvSpPr>
      <xdr:spPr>
        <a:xfrm>
          <a:off x="3676650" y="17154525"/>
          <a:ext cx="485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88%</a:t>
          </a:r>
        </a:p>
      </xdr:txBody>
    </xdr:sp>
    <xdr:clientData/>
  </xdr:twoCellAnchor>
  <xdr:twoCellAnchor>
    <xdr:from>
      <xdr:col>1</xdr:col>
      <xdr:colOff>876300</xdr:colOff>
      <xdr:row>93</xdr:row>
      <xdr:rowOff>114300</xdr:rowOff>
    </xdr:from>
    <xdr:to>
      <xdr:col>2</xdr:col>
      <xdr:colOff>323850</xdr:colOff>
      <xdr:row>95</xdr:row>
      <xdr:rowOff>66675</xdr:rowOff>
    </xdr:to>
    <xdr:sp>
      <xdr:nvSpPr>
        <xdr:cNvPr id="16" name="Text Box 853"/>
        <xdr:cNvSpPr txBox="1">
          <a:spLocks noChangeArrowheads="1"/>
        </xdr:cNvSpPr>
      </xdr:nvSpPr>
      <xdr:spPr>
        <a:xfrm>
          <a:off x="1752600" y="16268700"/>
          <a:ext cx="371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99%</a:t>
          </a:r>
        </a:p>
      </xdr:txBody>
    </xdr:sp>
    <xdr:clientData/>
  </xdr:twoCellAnchor>
  <xdr:twoCellAnchor>
    <xdr:from>
      <xdr:col>6</xdr:col>
      <xdr:colOff>704850</xdr:colOff>
      <xdr:row>28</xdr:row>
      <xdr:rowOff>28575</xdr:rowOff>
    </xdr:from>
    <xdr:to>
      <xdr:col>8</xdr:col>
      <xdr:colOff>676275</xdr:colOff>
      <xdr:row>29</xdr:row>
      <xdr:rowOff>95250</xdr:rowOff>
    </xdr:to>
    <xdr:sp>
      <xdr:nvSpPr>
        <xdr:cNvPr id="17" name="Text Box 1080"/>
        <xdr:cNvSpPr txBox="1">
          <a:spLocks noChangeArrowheads="1"/>
        </xdr:cNvSpPr>
      </xdr:nvSpPr>
      <xdr:spPr>
        <a:xfrm>
          <a:off x="6048375" y="5257800"/>
          <a:ext cx="18192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  2 710 GW.h</a:t>
          </a:r>
        </a:p>
      </xdr:txBody>
    </xdr:sp>
    <xdr:clientData/>
  </xdr:twoCellAnchor>
  <xdr:twoCellAnchor>
    <xdr:from>
      <xdr:col>1</xdr:col>
      <xdr:colOff>742950</xdr:colOff>
      <xdr:row>29</xdr:row>
      <xdr:rowOff>95250</xdr:rowOff>
    </xdr:from>
    <xdr:to>
      <xdr:col>3</xdr:col>
      <xdr:colOff>685800</xdr:colOff>
      <xdr:row>29</xdr:row>
      <xdr:rowOff>95250</xdr:rowOff>
    </xdr:to>
    <xdr:sp>
      <xdr:nvSpPr>
        <xdr:cNvPr id="18" name="Line 1084"/>
        <xdr:cNvSpPr>
          <a:spLocks/>
        </xdr:cNvSpPr>
      </xdr:nvSpPr>
      <xdr:spPr>
        <a:xfrm>
          <a:off x="1619250" y="548640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99</xdr:row>
      <xdr:rowOff>76200</xdr:rowOff>
    </xdr:from>
    <xdr:to>
      <xdr:col>3</xdr:col>
      <xdr:colOff>28575</xdr:colOff>
      <xdr:row>101</xdr:row>
      <xdr:rowOff>28575</xdr:rowOff>
    </xdr:to>
    <xdr:sp>
      <xdr:nvSpPr>
        <xdr:cNvPr id="19" name="Text Box 850"/>
        <xdr:cNvSpPr txBox="1">
          <a:spLocks noChangeArrowheads="1"/>
        </xdr:cNvSpPr>
      </xdr:nvSpPr>
      <xdr:spPr>
        <a:xfrm>
          <a:off x="2247900" y="17202150"/>
          <a:ext cx="438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1%</a:t>
          </a:r>
        </a:p>
      </xdr:txBody>
    </xdr:sp>
    <xdr:clientData/>
  </xdr:twoCellAnchor>
  <xdr:twoCellAnchor>
    <xdr:from>
      <xdr:col>1</xdr:col>
      <xdr:colOff>790575</xdr:colOff>
      <xdr:row>92</xdr:row>
      <xdr:rowOff>38100</xdr:rowOff>
    </xdr:from>
    <xdr:to>
      <xdr:col>3</xdr:col>
      <xdr:colOff>581025</xdr:colOff>
      <xdr:row>92</xdr:row>
      <xdr:rowOff>38100</xdr:rowOff>
    </xdr:to>
    <xdr:sp>
      <xdr:nvSpPr>
        <xdr:cNvPr id="20" name="Line 1085"/>
        <xdr:cNvSpPr>
          <a:spLocks/>
        </xdr:cNvSpPr>
      </xdr:nvSpPr>
      <xdr:spPr>
        <a:xfrm>
          <a:off x="1666875" y="1603057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135</xdr:row>
      <xdr:rowOff>114300</xdr:rowOff>
    </xdr:from>
    <xdr:to>
      <xdr:col>7</xdr:col>
      <xdr:colOff>561975</xdr:colOff>
      <xdr:row>141</xdr:row>
      <xdr:rowOff>95250</xdr:rowOff>
    </xdr:to>
    <xdr:sp>
      <xdr:nvSpPr>
        <xdr:cNvPr id="21" name="Text Box 1086"/>
        <xdr:cNvSpPr txBox="1">
          <a:spLocks noChangeArrowheads="1"/>
        </xdr:cNvSpPr>
      </xdr:nvSpPr>
      <xdr:spPr>
        <a:xfrm>
          <a:off x="4867275" y="23841075"/>
          <a:ext cx="18383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SEIN     :   1 661 GW.h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SS AA   :        56  GW.h 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 :   1 717 GW.h</a:t>
          </a:r>
        </a:p>
      </xdr:txBody>
    </xdr:sp>
    <xdr:clientData/>
  </xdr:twoCellAnchor>
  <xdr:twoCellAnchor>
    <xdr:from>
      <xdr:col>5</xdr:col>
      <xdr:colOff>409575</xdr:colOff>
      <xdr:row>138</xdr:row>
      <xdr:rowOff>9525</xdr:rowOff>
    </xdr:from>
    <xdr:to>
      <xdr:col>7</xdr:col>
      <xdr:colOff>361950</xdr:colOff>
      <xdr:row>138</xdr:row>
      <xdr:rowOff>9525</xdr:rowOff>
    </xdr:to>
    <xdr:sp>
      <xdr:nvSpPr>
        <xdr:cNvPr id="22" name="Line 1087"/>
        <xdr:cNvSpPr>
          <a:spLocks/>
        </xdr:cNvSpPr>
      </xdr:nvSpPr>
      <xdr:spPr>
        <a:xfrm>
          <a:off x="4800600" y="2422207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0.4095</cdr:x>
      <cdr:y>0.17575</cdr:y>
    </cdr:from>
    <cdr:to>
      <cdr:x>0.6675</cdr:x>
      <cdr:y>0.2525</cdr:y>
    </cdr:to>
    <cdr:sp>
      <cdr:nvSpPr>
        <cdr:cNvPr id="1" name="Text Box 1"/>
        <cdr:cNvSpPr txBox="1">
          <a:spLocks noChangeArrowheads="1"/>
        </cdr:cNvSpPr>
      </cdr:nvSpPr>
      <cdr:spPr>
        <a:xfrm>
          <a:off x="2543175" y="561975"/>
          <a:ext cx="1600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 1 717 GW.h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52</xdr:row>
      <xdr:rowOff>0</xdr:rowOff>
    </xdr:from>
    <xdr:to>
      <xdr:col>20</xdr:col>
      <xdr:colOff>647700</xdr:colOff>
      <xdr:row>68</xdr:row>
      <xdr:rowOff>57150</xdr:rowOff>
    </xdr:to>
    <xdr:graphicFrame>
      <xdr:nvGraphicFramePr>
        <xdr:cNvPr id="1" name="Chart 243"/>
        <xdr:cNvGraphicFramePr/>
      </xdr:nvGraphicFramePr>
      <xdr:xfrm>
        <a:off x="14439900" y="9191625"/>
        <a:ext cx="62198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304800</xdr:colOff>
      <xdr:row>23</xdr:row>
      <xdr:rowOff>57150</xdr:rowOff>
    </xdr:from>
    <xdr:to>
      <xdr:col>21</xdr:col>
      <xdr:colOff>666750</xdr:colOff>
      <xdr:row>44</xdr:row>
      <xdr:rowOff>114300</xdr:rowOff>
    </xdr:to>
    <xdr:graphicFrame>
      <xdr:nvGraphicFramePr>
        <xdr:cNvPr id="2" name="Chart 244"/>
        <xdr:cNvGraphicFramePr/>
      </xdr:nvGraphicFramePr>
      <xdr:xfrm>
        <a:off x="15573375" y="4505325"/>
        <a:ext cx="5867400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36</xdr:row>
      <xdr:rowOff>9525</xdr:rowOff>
    </xdr:from>
    <xdr:to>
      <xdr:col>17</xdr:col>
      <xdr:colOff>390525</xdr:colOff>
      <xdr:row>37</xdr:row>
      <xdr:rowOff>85725</xdr:rowOff>
    </xdr:to>
    <xdr:sp>
      <xdr:nvSpPr>
        <xdr:cNvPr id="3" name="Text Box 421"/>
        <xdr:cNvSpPr txBox="1">
          <a:spLocks noChangeArrowheads="1"/>
        </xdr:cNvSpPr>
      </xdr:nvSpPr>
      <xdr:spPr>
        <a:xfrm>
          <a:off x="17345025" y="65627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0.5%</a:t>
          </a:r>
        </a:p>
      </xdr:txBody>
    </xdr:sp>
    <xdr:clientData/>
  </xdr:twoCellAnchor>
  <xdr:twoCellAnchor>
    <xdr:from>
      <xdr:col>17</xdr:col>
      <xdr:colOff>390525</xdr:colOff>
      <xdr:row>37</xdr:row>
      <xdr:rowOff>133350</xdr:rowOff>
    </xdr:from>
    <xdr:to>
      <xdr:col>17</xdr:col>
      <xdr:colOff>771525</xdr:colOff>
      <xdr:row>39</xdr:row>
      <xdr:rowOff>47625</xdr:rowOff>
    </xdr:to>
    <xdr:sp>
      <xdr:nvSpPr>
        <xdr:cNvPr id="4" name="Text Box 422"/>
        <xdr:cNvSpPr txBox="1">
          <a:spLocks noChangeArrowheads="1"/>
        </xdr:cNvSpPr>
      </xdr:nvSpPr>
      <xdr:spPr>
        <a:xfrm>
          <a:off x="17735550" y="6848475"/>
          <a:ext cx="381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5%</a:t>
          </a:r>
        </a:p>
      </xdr:txBody>
    </xdr:sp>
    <xdr:clientData/>
  </xdr:twoCellAnchor>
  <xdr:twoCellAnchor>
    <xdr:from>
      <xdr:col>17</xdr:col>
      <xdr:colOff>962025</xdr:colOff>
      <xdr:row>36</xdr:row>
      <xdr:rowOff>123825</xdr:rowOff>
    </xdr:from>
    <xdr:to>
      <xdr:col>18</xdr:col>
      <xdr:colOff>200025</xdr:colOff>
      <xdr:row>38</xdr:row>
      <xdr:rowOff>38100</xdr:rowOff>
    </xdr:to>
    <xdr:sp>
      <xdr:nvSpPr>
        <xdr:cNvPr id="5" name="Text Box 423"/>
        <xdr:cNvSpPr txBox="1">
          <a:spLocks noChangeArrowheads="1"/>
        </xdr:cNvSpPr>
      </xdr:nvSpPr>
      <xdr:spPr>
        <a:xfrm>
          <a:off x="18307050" y="6677025"/>
          <a:ext cx="381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20%</a:t>
          </a:r>
        </a:p>
      </xdr:txBody>
    </xdr:sp>
    <xdr:clientData/>
  </xdr:twoCellAnchor>
  <xdr:twoCellAnchor>
    <xdr:from>
      <xdr:col>19</xdr:col>
      <xdr:colOff>57150</xdr:colOff>
      <xdr:row>31</xdr:row>
      <xdr:rowOff>0</xdr:rowOff>
    </xdr:from>
    <xdr:to>
      <xdr:col>19</xdr:col>
      <xdr:colOff>438150</xdr:colOff>
      <xdr:row>32</xdr:row>
      <xdr:rowOff>76200</xdr:rowOff>
    </xdr:to>
    <xdr:sp>
      <xdr:nvSpPr>
        <xdr:cNvPr id="6" name="Text Box 424"/>
        <xdr:cNvSpPr txBox="1">
          <a:spLocks noChangeArrowheads="1"/>
        </xdr:cNvSpPr>
      </xdr:nvSpPr>
      <xdr:spPr>
        <a:xfrm>
          <a:off x="19307175" y="5743575"/>
          <a:ext cx="381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75%</a:t>
          </a:r>
        </a:p>
      </xdr:txBody>
    </xdr:sp>
    <xdr:clientData/>
  </xdr:twoCellAnchor>
  <xdr:twoCellAnchor>
    <xdr:from>
      <xdr:col>10</xdr:col>
      <xdr:colOff>0</xdr:colOff>
      <xdr:row>23</xdr:row>
      <xdr:rowOff>57150</xdr:rowOff>
    </xdr:from>
    <xdr:to>
      <xdr:col>15</xdr:col>
      <xdr:colOff>304800</xdr:colOff>
      <xdr:row>44</xdr:row>
      <xdr:rowOff>114300</xdr:rowOff>
    </xdr:to>
    <xdr:graphicFrame>
      <xdr:nvGraphicFramePr>
        <xdr:cNvPr id="7" name="Chart 425"/>
        <xdr:cNvGraphicFramePr/>
      </xdr:nvGraphicFramePr>
      <xdr:xfrm>
        <a:off x="10629900" y="4505325"/>
        <a:ext cx="4943475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171450</xdr:colOff>
      <xdr:row>54</xdr:row>
      <xdr:rowOff>9525</xdr:rowOff>
    </xdr:from>
    <xdr:to>
      <xdr:col>18</xdr:col>
      <xdr:colOff>571500</xdr:colOff>
      <xdr:row>55</xdr:row>
      <xdr:rowOff>28575</xdr:rowOff>
    </xdr:to>
    <xdr:sp>
      <xdr:nvSpPr>
        <xdr:cNvPr id="8" name="Text Box 426"/>
        <xdr:cNvSpPr txBox="1">
          <a:spLocks noChangeArrowheads="1"/>
        </xdr:cNvSpPr>
      </xdr:nvSpPr>
      <xdr:spPr>
        <a:xfrm>
          <a:off x="18659475" y="10077450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68%</a:t>
          </a:r>
        </a:p>
      </xdr:txBody>
    </xdr:sp>
    <xdr:clientData/>
  </xdr:twoCellAnchor>
  <xdr:twoCellAnchor>
    <xdr:from>
      <xdr:col>16</xdr:col>
      <xdr:colOff>238125</xdr:colOff>
      <xdr:row>58</xdr:row>
      <xdr:rowOff>142875</xdr:rowOff>
    </xdr:from>
    <xdr:to>
      <xdr:col>16</xdr:col>
      <xdr:colOff>638175</xdr:colOff>
      <xdr:row>60</xdr:row>
      <xdr:rowOff>9525</xdr:rowOff>
    </xdr:to>
    <xdr:sp>
      <xdr:nvSpPr>
        <xdr:cNvPr id="9" name="Text Box 427"/>
        <xdr:cNvSpPr txBox="1">
          <a:spLocks noChangeArrowheads="1"/>
        </xdr:cNvSpPr>
      </xdr:nvSpPr>
      <xdr:spPr>
        <a:xfrm>
          <a:off x="16592550" y="10858500"/>
          <a:ext cx="400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32%</a:t>
          </a:r>
        </a:p>
      </xdr:txBody>
    </xdr:sp>
    <xdr:clientData/>
  </xdr:twoCellAnchor>
  <xdr:twoCellAnchor>
    <xdr:from>
      <xdr:col>12</xdr:col>
      <xdr:colOff>533400</xdr:colOff>
      <xdr:row>28</xdr:row>
      <xdr:rowOff>0</xdr:rowOff>
    </xdr:from>
    <xdr:to>
      <xdr:col>14</xdr:col>
      <xdr:colOff>742950</xdr:colOff>
      <xdr:row>29</xdr:row>
      <xdr:rowOff>152400</xdr:rowOff>
    </xdr:to>
    <xdr:sp>
      <xdr:nvSpPr>
        <xdr:cNvPr id="10" name="Text Box 956"/>
        <xdr:cNvSpPr txBox="1">
          <a:spLocks noChangeArrowheads="1"/>
        </xdr:cNvSpPr>
      </xdr:nvSpPr>
      <xdr:spPr>
        <a:xfrm>
          <a:off x="12782550" y="5257800"/>
          <a:ext cx="2324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 2 849 GW.h</a:t>
          </a:r>
        </a:p>
      </xdr:txBody>
    </xdr:sp>
    <xdr:clientData/>
  </xdr:twoCellAnchor>
  <xdr:twoCellAnchor>
    <xdr:from>
      <xdr:col>17</xdr:col>
      <xdr:colOff>647700</xdr:colOff>
      <xdr:row>26</xdr:row>
      <xdr:rowOff>95250</xdr:rowOff>
    </xdr:from>
    <xdr:to>
      <xdr:col>20</xdr:col>
      <xdr:colOff>38100</xdr:colOff>
      <xdr:row>28</xdr:row>
      <xdr:rowOff>28575</xdr:rowOff>
    </xdr:to>
    <xdr:sp>
      <xdr:nvSpPr>
        <xdr:cNvPr id="11" name="Text Box 981"/>
        <xdr:cNvSpPr txBox="1">
          <a:spLocks noChangeArrowheads="1"/>
        </xdr:cNvSpPr>
      </xdr:nvSpPr>
      <xdr:spPr>
        <a:xfrm>
          <a:off x="17992725" y="5029200"/>
          <a:ext cx="2057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 2 849 GW.h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view="pageBreakPreview" zoomScaleNormal="50" zoomScaleSheetLayoutView="100" zoomScalePageLayoutView="50" workbookViewId="0" topLeftCell="A1">
      <selection activeCell="A2" sqref="A2"/>
    </sheetView>
  </sheetViews>
  <sheetFormatPr defaultColWidth="11.421875" defaultRowHeight="12.75"/>
  <cols>
    <col min="1" max="1" width="21.57421875" style="0" customWidth="1"/>
    <col min="2" max="3" width="15.8515625" style="0" customWidth="1"/>
    <col min="4" max="4" width="15.00390625" style="0" customWidth="1"/>
    <col min="5" max="5" width="30.7109375" style="0" customWidth="1"/>
    <col min="6" max="6" width="19.28125" style="0" customWidth="1"/>
    <col min="7" max="7" width="13.57421875" style="0" customWidth="1"/>
    <col min="8" max="8" width="13.57421875" style="0" bestFit="1" customWidth="1"/>
  </cols>
  <sheetData>
    <row r="1" ht="18.75" customHeight="1">
      <c r="A1" s="30" t="s">
        <v>98</v>
      </c>
    </row>
    <row r="2" ht="18.75" customHeight="1">
      <c r="A2" s="1"/>
    </row>
    <row r="3" ht="18.75" customHeight="1">
      <c r="A3" s="1" t="s">
        <v>83</v>
      </c>
    </row>
    <row r="4" ht="18.75" customHeight="1" thickBot="1"/>
    <row r="5" spans="1:10" ht="26.25" customHeight="1">
      <c r="A5" s="333" t="s">
        <v>36</v>
      </c>
      <c r="B5" s="329" t="s">
        <v>52</v>
      </c>
      <c r="C5" s="335"/>
      <c r="D5" s="325" t="s">
        <v>64</v>
      </c>
      <c r="H5" s="2"/>
      <c r="I5" s="2"/>
      <c r="J5" s="2"/>
    </row>
    <row r="6" spans="1:10" ht="26.25" customHeight="1">
      <c r="A6" s="334"/>
      <c r="B6" s="278" t="s">
        <v>2</v>
      </c>
      <c r="C6" s="279" t="s">
        <v>27</v>
      </c>
      <c r="D6" s="326"/>
      <c r="H6" s="2"/>
      <c r="I6" s="12"/>
      <c r="J6" s="12"/>
    </row>
    <row r="7" spans="1:10" ht="26.25" customHeight="1">
      <c r="A7" s="95" t="s">
        <v>53</v>
      </c>
      <c r="B7" s="274">
        <v>2720.4366079802617</v>
      </c>
      <c r="C7" s="96">
        <v>128.96071626279644</v>
      </c>
      <c r="D7" s="97">
        <f>SUM(B7:C7)</f>
        <v>2849.397324243058</v>
      </c>
      <c r="H7" s="2"/>
      <c r="I7" s="12"/>
      <c r="J7" s="12"/>
    </row>
    <row r="8" spans="1:11" ht="26.25" customHeight="1">
      <c r="A8" s="98"/>
      <c r="B8" s="315"/>
      <c r="C8" s="103"/>
      <c r="D8" s="101">
        <f>+D7/$D$11</f>
        <v>0.6240065320531197</v>
      </c>
      <c r="I8" s="6" t="s">
        <v>51</v>
      </c>
      <c r="J8" s="6" t="s">
        <v>24</v>
      </c>
      <c r="K8" s="6" t="s">
        <v>26</v>
      </c>
    </row>
    <row r="9" spans="1:11" ht="26.25" customHeight="1">
      <c r="A9" s="98" t="s">
        <v>49</v>
      </c>
      <c r="B9" s="102">
        <v>1661.1734792004577</v>
      </c>
      <c r="C9" s="103">
        <v>55.72326220978688</v>
      </c>
      <c r="D9" s="104">
        <f>SUM(B9:C9)</f>
        <v>1716.8967414102447</v>
      </c>
      <c r="I9" s="13">
        <f>+D7</f>
        <v>2849.397324243058</v>
      </c>
      <c r="J9" s="13">
        <f>+D9</f>
        <v>1716.8967414102447</v>
      </c>
      <c r="K9" s="13">
        <f>SUM(I9:J9)</f>
        <v>4566.294065653303</v>
      </c>
    </row>
    <row r="10" spans="1:11" ht="26.25" customHeight="1" thickBot="1">
      <c r="A10" s="98"/>
      <c r="B10" s="99"/>
      <c r="C10" s="100"/>
      <c r="D10" s="105">
        <f>+D9/$D$11</f>
        <v>0.37599346794688027</v>
      </c>
      <c r="I10" s="28">
        <f>+I9/K9</f>
        <v>0.6240065320531197</v>
      </c>
      <c r="J10" s="28">
        <f>+J9/K9</f>
        <v>0.37599346794688027</v>
      </c>
      <c r="K10" s="6"/>
    </row>
    <row r="11" spans="1:4" ht="26.25" customHeight="1" thickTop="1">
      <c r="A11" s="106" t="s">
        <v>64</v>
      </c>
      <c r="B11" s="107">
        <f>+B9+B7</f>
        <v>4381.610087180719</v>
      </c>
      <c r="C11" s="108">
        <f>+C9+C7</f>
        <v>184.6839784725833</v>
      </c>
      <c r="D11" s="104">
        <f>+D9+D7</f>
        <v>4566.294065653303</v>
      </c>
    </row>
    <row r="12" spans="1:4" ht="26.25" customHeight="1" thickBot="1">
      <c r="A12" s="109"/>
      <c r="B12" s="110">
        <f>+B11/D11</f>
        <v>0.9595549529186617</v>
      </c>
      <c r="C12" s="111">
        <f>+C11/D11</f>
        <v>0.04044504708133825</v>
      </c>
      <c r="D12" s="112"/>
    </row>
    <row r="13" ht="18.75" customHeight="1"/>
    <row r="14" ht="18.75" customHeight="1"/>
    <row r="15" ht="18.75" customHeight="1">
      <c r="A15" s="1" t="s">
        <v>82</v>
      </c>
    </row>
    <row r="16" ht="18.75" customHeight="1" thickBot="1"/>
    <row r="17" spans="1:4" ht="21.75" customHeight="1">
      <c r="A17" s="327" t="s">
        <v>35</v>
      </c>
      <c r="B17" s="329" t="s">
        <v>52</v>
      </c>
      <c r="C17" s="330"/>
      <c r="D17" s="331" t="s">
        <v>64</v>
      </c>
    </row>
    <row r="18" spans="1:4" ht="22.5" customHeight="1">
      <c r="A18" s="328"/>
      <c r="B18" s="53" t="s">
        <v>2</v>
      </c>
      <c r="C18" s="280" t="s">
        <v>27</v>
      </c>
      <c r="D18" s="332"/>
    </row>
    <row r="19" spans="1:4" ht="18.75" customHeight="1">
      <c r="A19" s="95" t="s">
        <v>6</v>
      </c>
      <c r="B19" s="274">
        <v>2122.222322316501</v>
      </c>
      <c r="C19" s="96">
        <v>7.633353358658907</v>
      </c>
      <c r="D19" s="113">
        <f>SUM(B19:C19)</f>
        <v>2129.85567567516</v>
      </c>
    </row>
    <row r="20" spans="1:4" ht="18.75" customHeight="1">
      <c r="A20" s="98"/>
      <c r="B20" s="99"/>
      <c r="C20" s="100"/>
      <c r="D20" s="114">
        <f>+D19/$D$27</f>
        <v>0.4664298104880024</v>
      </c>
    </row>
    <row r="21" spans="1:10" ht="18.75" customHeight="1">
      <c r="A21" s="98" t="s">
        <v>5</v>
      </c>
      <c r="B21" s="102">
        <v>564.8656771864842</v>
      </c>
      <c r="C21" s="103">
        <v>2.473640813515822</v>
      </c>
      <c r="D21" s="115">
        <f>SUM(B21:C21)</f>
        <v>567.3393179999999</v>
      </c>
      <c r="I21" s="3" t="s">
        <v>2</v>
      </c>
      <c r="J21" s="3" t="s">
        <v>27</v>
      </c>
    </row>
    <row r="22" spans="1:10" ht="18.75" customHeight="1">
      <c r="A22" s="98"/>
      <c r="B22" s="99"/>
      <c r="C22" s="100"/>
      <c r="D22" s="114">
        <f>+D21/$D$27</f>
        <v>0.1242450244865757</v>
      </c>
      <c r="I22" s="28">
        <f>+I23/K23</f>
        <v>0.9595549529186617</v>
      </c>
      <c r="J22" s="28">
        <f>+J23/K23</f>
        <v>0.04044504708133825</v>
      </c>
    </row>
    <row r="23" spans="1:11" ht="18.75" customHeight="1">
      <c r="A23" s="98" t="s">
        <v>1</v>
      </c>
      <c r="B23" s="102">
        <v>534.2465207956956</v>
      </c>
      <c r="C23" s="103">
        <v>159.5431140255806</v>
      </c>
      <c r="D23" s="115">
        <f>SUM(B23:C23)</f>
        <v>693.7896348212762</v>
      </c>
      <c r="I23" s="85">
        <f>+B27</f>
        <v>4381.610087180719</v>
      </c>
      <c r="J23" s="85">
        <f>+C27</f>
        <v>184.6839784725833</v>
      </c>
      <c r="K23" s="10">
        <f>SUM(I23:J23)</f>
        <v>4566.294065653303</v>
      </c>
    </row>
    <row r="24" spans="1:4" ht="18.75" customHeight="1">
      <c r="A24" s="98"/>
      <c r="B24" s="99"/>
      <c r="C24" s="100"/>
      <c r="D24" s="114">
        <f>+D23/$D$27</f>
        <v>0.15193713432514452</v>
      </c>
    </row>
    <row r="25" spans="1:4" ht="18.75" customHeight="1">
      <c r="A25" s="98" t="s">
        <v>7</v>
      </c>
      <c r="B25" s="102">
        <v>1160.2755668820384</v>
      </c>
      <c r="C25" s="103">
        <v>15.033870274828</v>
      </c>
      <c r="D25" s="115">
        <f>SUM(B25:C25)</f>
        <v>1175.3094371568664</v>
      </c>
    </row>
    <row r="26" spans="1:4" ht="18.75" customHeight="1" thickBot="1">
      <c r="A26" s="116"/>
      <c r="B26" s="117"/>
      <c r="C26" s="118"/>
      <c r="D26" s="119">
        <f>+D25/$D$27</f>
        <v>0.2573880307002773</v>
      </c>
    </row>
    <row r="27" spans="1:4" ht="18.75" customHeight="1" thickTop="1">
      <c r="A27" s="98" t="s">
        <v>64</v>
      </c>
      <c r="B27" s="102">
        <f>+B25+B23+B21+B19</f>
        <v>4381.610087180719</v>
      </c>
      <c r="C27" s="103">
        <f>+C25+C23+C21+C19</f>
        <v>184.6839784725833</v>
      </c>
      <c r="D27" s="115">
        <f>+D25+D23+D21+D19</f>
        <v>4566.294065653303</v>
      </c>
    </row>
    <row r="28" spans="1:4" ht="18.75" customHeight="1" thickBot="1">
      <c r="A28" s="109"/>
      <c r="B28" s="110">
        <f>+B27/$D$27</f>
        <v>0.9595549529186617</v>
      </c>
      <c r="C28" s="111">
        <f>+C27/$D$27</f>
        <v>0.04044504708133825</v>
      </c>
      <c r="D28" s="120"/>
    </row>
    <row r="29" ht="18.75" customHeight="1"/>
    <row r="30" ht="18.75" customHeight="1"/>
    <row r="31" ht="18.75" customHeight="1">
      <c r="A31" s="1" t="s">
        <v>84</v>
      </c>
    </row>
    <row r="32" ht="18.75" customHeight="1" thickBot="1"/>
    <row r="33" spans="1:4" ht="21" customHeight="1">
      <c r="A33" s="327" t="s">
        <v>35</v>
      </c>
      <c r="B33" s="329" t="s">
        <v>36</v>
      </c>
      <c r="C33" s="330"/>
      <c r="D33" s="331" t="s">
        <v>64</v>
      </c>
    </row>
    <row r="34" spans="1:4" ht="21" customHeight="1">
      <c r="A34" s="328"/>
      <c r="B34" s="53" t="s">
        <v>53</v>
      </c>
      <c r="C34" s="53" t="s">
        <v>49</v>
      </c>
      <c r="D34" s="332"/>
    </row>
    <row r="35" spans="1:11" ht="18.75" customHeight="1">
      <c r="A35" s="95" t="s">
        <v>6</v>
      </c>
      <c r="B35" s="275">
        <v>2129.85567567516</v>
      </c>
      <c r="C35" s="96"/>
      <c r="D35" s="113">
        <f>SUM(B35:C35)</f>
        <v>2129.85567567516</v>
      </c>
      <c r="E35" s="2"/>
      <c r="I35" s="303" t="s">
        <v>6</v>
      </c>
      <c r="J35" s="24">
        <f>+D35</f>
        <v>2129.85567567516</v>
      </c>
      <c r="K35" s="29">
        <f>+J35/$J$39</f>
        <v>0.4664298104880024</v>
      </c>
    </row>
    <row r="36" spans="1:11" ht="18.75" customHeight="1">
      <c r="A36" s="98"/>
      <c r="B36" s="99"/>
      <c r="C36" s="100"/>
      <c r="D36" s="114">
        <f>+D35/$D$43</f>
        <v>0.4664298104880024</v>
      </c>
      <c r="E36" s="2"/>
      <c r="I36" s="303" t="s">
        <v>5</v>
      </c>
      <c r="J36" s="24">
        <f>+D37</f>
        <v>567.339318</v>
      </c>
      <c r="K36" s="29">
        <f>+J36/$J$39</f>
        <v>0.12424502448657573</v>
      </c>
    </row>
    <row r="37" spans="1:11" ht="18.75" customHeight="1">
      <c r="A37" s="98" t="s">
        <v>5</v>
      </c>
      <c r="B37" s="102">
        <v>567.339318</v>
      </c>
      <c r="C37" s="103"/>
      <c r="D37" s="115">
        <f>SUM(B37:C37)</f>
        <v>567.339318</v>
      </c>
      <c r="E37" s="2"/>
      <c r="I37" s="304" t="s">
        <v>1</v>
      </c>
      <c r="J37" s="302">
        <f>+D39</f>
        <v>693.7896348212762</v>
      </c>
      <c r="K37" s="29">
        <f>+J37/$J$39</f>
        <v>0.15193713432514452</v>
      </c>
    </row>
    <row r="38" spans="1:11" ht="18.75" customHeight="1">
      <c r="A38" s="98"/>
      <c r="B38" s="99"/>
      <c r="C38" s="100"/>
      <c r="D38" s="114">
        <f>+D37/$D$43</f>
        <v>0.12424502448657573</v>
      </c>
      <c r="E38" s="2"/>
      <c r="I38" s="303" t="s">
        <v>7</v>
      </c>
      <c r="J38" s="24">
        <f>+D41</f>
        <v>1175.3094371568664</v>
      </c>
      <c r="K38" s="29">
        <f>+J38/$J$39</f>
        <v>0.2573880307002773</v>
      </c>
    </row>
    <row r="39" spans="1:11" ht="18.75" customHeight="1">
      <c r="A39" s="98" t="s">
        <v>1</v>
      </c>
      <c r="B39" s="102">
        <v>152.20233056789812</v>
      </c>
      <c r="C39" s="103">
        <v>541.5873042533781</v>
      </c>
      <c r="D39" s="115">
        <f>SUM(B39:C39)</f>
        <v>693.7896348212762</v>
      </c>
      <c r="E39" s="2"/>
      <c r="I39" s="305"/>
      <c r="J39" s="306">
        <f>SUM(J35:J38)</f>
        <v>4566.294065653303</v>
      </c>
      <c r="K39" s="307">
        <f>+J39/$J$39</f>
        <v>1</v>
      </c>
    </row>
    <row r="40" spans="1:11" ht="18.75" customHeight="1">
      <c r="A40" s="98"/>
      <c r="B40" s="99"/>
      <c r="C40" s="100"/>
      <c r="D40" s="114">
        <f>+D39/$D$43</f>
        <v>0.15193713432514452</v>
      </c>
      <c r="E40" s="2"/>
      <c r="I40" s="308"/>
      <c r="J40" s="308"/>
      <c r="K40" s="308"/>
    </row>
    <row r="41" spans="1:11" ht="18.75" customHeight="1">
      <c r="A41" s="98" t="s">
        <v>7</v>
      </c>
      <c r="B41" s="102"/>
      <c r="C41" s="103">
        <v>1175.3094371568664</v>
      </c>
      <c r="D41" s="115">
        <f>SUM(B41:C41)</f>
        <v>1175.3094371568664</v>
      </c>
      <c r="E41" s="2"/>
      <c r="K41" s="12"/>
    </row>
    <row r="42" spans="1:5" ht="18.75" customHeight="1" thickBot="1">
      <c r="A42" s="116"/>
      <c r="B42" s="117"/>
      <c r="C42" s="118"/>
      <c r="D42" s="119">
        <f>+D41/$D$43</f>
        <v>0.2573880307002773</v>
      </c>
      <c r="E42" s="2"/>
    </row>
    <row r="43" spans="1:4" ht="18.75" customHeight="1" thickTop="1">
      <c r="A43" s="98" t="s">
        <v>64</v>
      </c>
      <c r="B43" s="102">
        <f>+B41+B39+B37+B35</f>
        <v>2849.3973242430584</v>
      </c>
      <c r="C43" s="103">
        <f>+C41+C39+C37+C35</f>
        <v>1716.8967414102444</v>
      </c>
      <c r="D43" s="115">
        <f>+D41+D39+D37+D35</f>
        <v>4566.294065653303</v>
      </c>
    </row>
    <row r="44" spans="1:4" ht="18.75" customHeight="1" thickBot="1">
      <c r="A44" s="109"/>
      <c r="B44" s="110">
        <f>+B43/D43</f>
        <v>0.6240065320531198</v>
      </c>
      <c r="C44" s="111">
        <f>+C43/D43</f>
        <v>0.3759934679468802</v>
      </c>
      <c r="D44" s="120"/>
    </row>
  </sheetData>
  <sheetProtection/>
  <mergeCells count="9">
    <mergeCell ref="D5:D6"/>
    <mergeCell ref="A33:A34"/>
    <mergeCell ref="B33:C33"/>
    <mergeCell ref="D17:D18"/>
    <mergeCell ref="D33:D34"/>
    <mergeCell ref="A5:A6"/>
    <mergeCell ref="B5:C5"/>
    <mergeCell ref="A17:A18"/>
    <mergeCell ref="B17:C17"/>
  </mergeCells>
  <printOptions/>
  <pageMargins left="0.7874015748031497" right="0.7854166666666667" top="0.7854166666666667" bottom="0.984251968503937" header="0" footer="0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65"/>
  <sheetViews>
    <sheetView view="pageBreakPreview" zoomScaleNormal="110" zoomScaleSheetLayoutView="100" zoomScalePageLayoutView="70" workbookViewId="0" topLeftCell="A1">
      <selection activeCell="L144" sqref="L144"/>
    </sheetView>
  </sheetViews>
  <sheetFormatPr defaultColWidth="11.421875" defaultRowHeight="12.75"/>
  <cols>
    <col min="1" max="1" width="13.140625" style="0" customWidth="1"/>
    <col min="2" max="2" width="13.8515625" style="0" customWidth="1"/>
    <col min="3" max="3" width="12.8515625" style="0" customWidth="1"/>
    <col min="4" max="4" width="11.7109375" style="0" customWidth="1"/>
    <col min="5" max="6" width="14.28125" style="0" customWidth="1"/>
    <col min="7" max="7" width="12.00390625" style="0" customWidth="1"/>
    <col min="8" max="8" width="15.7109375" style="0" customWidth="1"/>
    <col min="9" max="9" width="13.7109375" style="0" customWidth="1"/>
    <col min="10" max="10" width="14.28125" style="0" customWidth="1"/>
    <col min="14" max="14" width="20.28125" style="0" customWidth="1"/>
  </cols>
  <sheetData>
    <row r="2" ht="18">
      <c r="A2" s="17" t="s">
        <v>99</v>
      </c>
    </row>
    <row r="4" spans="1:4" ht="15.75">
      <c r="A4" s="32" t="s">
        <v>100</v>
      </c>
      <c r="B4" s="2"/>
      <c r="C4" s="2"/>
      <c r="D4" s="2"/>
    </row>
    <row r="5" spans="2:11" ht="12.75">
      <c r="B5" s="2"/>
      <c r="C5" s="2"/>
      <c r="D5" s="2"/>
      <c r="E5" s="2"/>
      <c r="F5" s="2"/>
      <c r="G5" s="2"/>
      <c r="H5" s="2"/>
      <c r="I5" s="2"/>
      <c r="J5" s="2"/>
      <c r="K5" s="2"/>
    </row>
    <row r="6" spans="1:10" ht="20.25" customHeight="1">
      <c r="A6" s="91" t="s">
        <v>101</v>
      </c>
      <c r="C6" s="2"/>
      <c r="D6" s="2"/>
      <c r="E6" s="2"/>
      <c r="F6" s="2"/>
      <c r="G6" s="2"/>
      <c r="H6" s="2"/>
      <c r="I6" s="2"/>
      <c r="J6" s="2"/>
    </row>
    <row r="7" spans="2:11" ht="13.5" thickBot="1">
      <c r="B7" s="352"/>
      <c r="C7" s="353"/>
      <c r="D7" s="353"/>
      <c r="E7" s="353"/>
      <c r="F7" s="353"/>
      <c r="G7" s="353"/>
      <c r="H7" s="2"/>
      <c r="I7" s="39"/>
      <c r="J7" s="2"/>
      <c r="K7" s="37"/>
    </row>
    <row r="8" spans="1:11" ht="33.75" customHeight="1">
      <c r="A8" s="89" t="s">
        <v>65</v>
      </c>
      <c r="B8" s="343" t="s">
        <v>2</v>
      </c>
      <c r="C8" s="344"/>
      <c r="D8" s="345"/>
      <c r="E8" s="346" t="s">
        <v>27</v>
      </c>
      <c r="F8" s="347"/>
      <c r="G8" s="347"/>
      <c r="H8" s="350" t="s">
        <v>66</v>
      </c>
      <c r="I8" s="351"/>
      <c r="J8" s="348" t="s">
        <v>69</v>
      </c>
      <c r="K8" s="60"/>
    </row>
    <row r="9" spans="1:11" ht="25.5" customHeight="1">
      <c r="A9" s="90"/>
      <c r="B9" s="88" t="s">
        <v>56</v>
      </c>
      <c r="C9" s="56" t="s">
        <v>53</v>
      </c>
      <c r="D9" s="121" t="s">
        <v>50</v>
      </c>
      <c r="E9" s="58" t="s">
        <v>56</v>
      </c>
      <c r="F9" s="56" t="s">
        <v>53</v>
      </c>
      <c r="G9" s="57" t="s">
        <v>50</v>
      </c>
      <c r="H9" s="124" t="s">
        <v>56</v>
      </c>
      <c r="I9" s="125" t="s">
        <v>53</v>
      </c>
      <c r="J9" s="349"/>
      <c r="K9" s="61"/>
    </row>
    <row r="10" spans="1:11" ht="12.75">
      <c r="A10" s="47" t="s">
        <v>37</v>
      </c>
      <c r="B10" s="40">
        <v>60.233264011693045</v>
      </c>
      <c r="C10" s="273">
        <v>153.76375843584384</v>
      </c>
      <c r="D10" s="41">
        <f>SUM(B10:C10)</f>
        <v>213.9970224475369</v>
      </c>
      <c r="E10" s="12">
        <v>0.6773909883069513</v>
      </c>
      <c r="F10" s="12">
        <v>0.4584833331525442</v>
      </c>
      <c r="G10" s="9">
        <f>SUM(E10:F10)</f>
        <v>1.1358743214594955</v>
      </c>
      <c r="H10" s="40">
        <f>+E10+B10</f>
        <v>60.910655</v>
      </c>
      <c r="I10" s="27">
        <f>+F10+C10</f>
        <v>154.22224176899638</v>
      </c>
      <c r="J10" s="25">
        <f>+H10+I10</f>
        <v>215.13289676899637</v>
      </c>
      <c r="K10" s="2"/>
    </row>
    <row r="11" spans="1:11" ht="12.75">
      <c r="A11" s="47" t="s">
        <v>38</v>
      </c>
      <c r="B11" s="40">
        <v>57.024747692991454</v>
      </c>
      <c r="C11" s="273">
        <v>138.33628417874428</v>
      </c>
      <c r="D11" s="42">
        <f aca="true" t="shared" si="0" ref="D11:D21">SUM(B11:C11)</f>
        <v>195.36103187173575</v>
      </c>
      <c r="E11" s="12">
        <v>0.605275307008545</v>
      </c>
      <c r="F11" s="12">
        <v>0.4164484668571462</v>
      </c>
      <c r="G11" s="9">
        <f aca="true" t="shared" si="1" ref="G11:G21">SUM(E11:F11)</f>
        <v>1.0217237738656912</v>
      </c>
      <c r="H11" s="40">
        <f aca="true" t="shared" si="2" ref="H11:H21">+E11+B11</f>
        <v>57.630023</v>
      </c>
      <c r="I11" s="27">
        <f aca="true" t="shared" si="3" ref="I11:I21">+F11+C11</f>
        <v>138.7527326456014</v>
      </c>
      <c r="J11" s="27">
        <f aca="true" t="shared" si="4" ref="J11:J21">+H11+I11</f>
        <v>196.3827556456014</v>
      </c>
      <c r="K11" s="2"/>
    </row>
    <row r="12" spans="1:11" ht="12.75">
      <c r="A12" s="47" t="s">
        <v>39</v>
      </c>
      <c r="B12" s="40">
        <v>59.246537343048885</v>
      </c>
      <c r="C12" s="273">
        <v>149.6230243805898</v>
      </c>
      <c r="D12" s="42">
        <f t="shared" si="0"/>
        <v>208.8695617236387</v>
      </c>
      <c r="E12" s="12">
        <v>0.7593666569511162</v>
      </c>
      <c r="F12" s="12">
        <v>0.3756508915591093</v>
      </c>
      <c r="G12" s="9">
        <f t="shared" si="1"/>
        <v>1.1350175485102254</v>
      </c>
      <c r="H12" s="40">
        <f t="shared" si="2"/>
        <v>60.005904</v>
      </c>
      <c r="I12" s="27">
        <f t="shared" si="3"/>
        <v>149.99867527214892</v>
      </c>
      <c r="J12" s="27">
        <f t="shared" si="4"/>
        <v>210.00457927214893</v>
      </c>
      <c r="K12" s="2"/>
    </row>
    <row r="13" spans="1:11" ht="12.75">
      <c r="A13" s="47" t="s">
        <v>40</v>
      </c>
      <c r="B13" s="40">
        <v>56.23881982175909</v>
      </c>
      <c r="C13" s="273">
        <v>185.59034036760514</v>
      </c>
      <c r="D13" s="42">
        <f t="shared" si="0"/>
        <v>241.82916018936422</v>
      </c>
      <c r="E13" s="12">
        <v>0.8064681782409124</v>
      </c>
      <c r="F13" s="12">
        <v>0.4774828031476653</v>
      </c>
      <c r="G13" s="9">
        <f t="shared" si="1"/>
        <v>1.2839509813885777</v>
      </c>
      <c r="H13" s="40">
        <f t="shared" si="2"/>
        <v>57.045288</v>
      </c>
      <c r="I13" s="27">
        <f t="shared" si="3"/>
        <v>186.0678231707528</v>
      </c>
      <c r="J13" s="27">
        <f t="shared" si="4"/>
        <v>243.1131111707528</v>
      </c>
      <c r="K13" s="2"/>
    </row>
    <row r="14" spans="1:11" ht="12.75">
      <c r="A14" s="47" t="s">
        <v>41</v>
      </c>
      <c r="B14" s="40">
        <v>54.73338724129363</v>
      </c>
      <c r="C14" s="273">
        <v>189.97276352516266</v>
      </c>
      <c r="D14" s="42">
        <f t="shared" si="0"/>
        <v>244.7061507664563</v>
      </c>
      <c r="E14" s="12">
        <v>0.7189727587063706</v>
      </c>
      <c r="F14" s="12">
        <v>0.45066668143183447</v>
      </c>
      <c r="G14" s="9">
        <f t="shared" si="1"/>
        <v>1.169639440138205</v>
      </c>
      <c r="H14" s="40">
        <f t="shared" si="2"/>
        <v>55.45236</v>
      </c>
      <c r="I14" s="27">
        <f t="shared" si="3"/>
        <v>190.4234302065945</v>
      </c>
      <c r="J14" s="27">
        <f t="shared" si="4"/>
        <v>245.8757902065945</v>
      </c>
      <c r="K14" s="2"/>
    </row>
    <row r="15" spans="1:11" ht="12.75">
      <c r="A15" s="47" t="s">
        <v>42</v>
      </c>
      <c r="B15" s="40">
        <v>52.1159700425028</v>
      </c>
      <c r="C15" s="273">
        <v>186.8232168877633</v>
      </c>
      <c r="D15" s="42">
        <f t="shared" si="0"/>
        <v>238.9391869302661</v>
      </c>
      <c r="E15" s="12">
        <v>0.7394649574972085</v>
      </c>
      <c r="F15" s="12">
        <v>0.6210431792300303</v>
      </c>
      <c r="G15" s="9">
        <f t="shared" si="1"/>
        <v>1.3605081367272387</v>
      </c>
      <c r="H15" s="40">
        <f t="shared" si="2"/>
        <v>52.855435000000014</v>
      </c>
      <c r="I15" s="27">
        <f t="shared" si="3"/>
        <v>187.44426006699334</v>
      </c>
      <c r="J15" s="27">
        <f t="shared" si="4"/>
        <v>240.29969506699337</v>
      </c>
      <c r="K15" s="2"/>
    </row>
    <row r="16" spans="1:11" ht="12.75">
      <c r="A16" s="47" t="s">
        <v>43</v>
      </c>
      <c r="B16" s="40">
        <v>57.600208395168465</v>
      </c>
      <c r="C16" s="273">
        <v>159.7821533964696</v>
      </c>
      <c r="D16" s="42">
        <f t="shared" si="0"/>
        <v>217.38236179163806</v>
      </c>
      <c r="E16" s="12">
        <v>0.738433604831541</v>
      </c>
      <c r="F16" s="12">
        <v>0.7671186384560184</v>
      </c>
      <c r="G16" s="9">
        <f t="shared" si="1"/>
        <v>1.5055522432875592</v>
      </c>
      <c r="H16" s="40">
        <f t="shared" si="2"/>
        <v>58.33864200000001</v>
      </c>
      <c r="I16" s="27">
        <f t="shared" si="3"/>
        <v>160.54927203492562</v>
      </c>
      <c r="J16" s="27">
        <f t="shared" si="4"/>
        <v>218.88791403492564</v>
      </c>
      <c r="K16" s="2"/>
    </row>
    <row r="17" spans="1:11" ht="12.75">
      <c r="A17" s="47" t="s">
        <v>44</v>
      </c>
      <c r="B17" s="40">
        <v>56.85397727020995</v>
      </c>
      <c r="C17" s="273">
        <v>157.76336115283212</v>
      </c>
      <c r="D17" s="42">
        <f t="shared" si="0"/>
        <v>214.61733842304207</v>
      </c>
      <c r="E17" s="12">
        <v>0.5953287297900393</v>
      </c>
      <c r="F17" s="12">
        <v>0.6895732698950772</v>
      </c>
      <c r="G17" s="9">
        <f t="shared" si="1"/>
        <v>1.2849019996851165</v>
      </c>
      <c r="H17" s="40">
        <f t="shared" si="2"/>
        <v>57.44930599999999</v>
      </c>
      <c r="I17" s="27">
        <f>+F17+C17</f>
        <v>158.4529344227272</v>
      </c>
      <c r="J17" s="27">
        <f t="shared" si="4"/>
        <v>215.90224042272717</v>
      </c>
      <c r="K17" s="2"/>
    </row>
    <row r="18" spans="1:15" ht="12.75">
      <c r="A18" s="47" t="s">
        <v>45</v>
      </c>
      <c r="B18" s="40">
        <v>55.36092837303101</v>
      </c>
      <c r="C18" s="273">
        <v>164.96229132202103</v>
      </c>
      <c r="D18" s="42">
        <f t="shared" si="0"/>
        <v>220.32321969505205</v>
      </c>
      <c r="E18" s="12">
        <v>0.5084396269689994</v>
      </c>
      <c r="F18" s="12">
        <v>0.7471216604990162</v>
      </c>
      <c r="G18" s="9">
        <f t="shared" si="1"/>
        <v>1.2555612874680155</v>
      </c>
      <c r="H18" s="40">
        <f t="shared" si="2"/>
        <v>55.86936800000001</v>
      </c>
      <c r="I18" s="27">
        <f t="shared" si="3"/>
        <v>165.70941298252004</v>
      </c>
      <c r="J18" s="27">
        <f t="shared" si="4"/>
        <v>221.57878098252004</v>
      </c>
      <c r="K18" s="2"/>
      <c r="N18" s="33" t="s">
        <v>2</v>
      </c>
      <c r="O18" s="34" t="s">
        <v>27</v>
      </c>
    </row>
    <row r="19" spans="1:15" ht="12.75">
      <c r="A19" s="47" t="s">
        <v>46</v>
      </c>
      <c r="B19" s="40">
        <v>60.391213098032786</v>
      </c>
      <c r="C19" s="273">
        <v>153.57183671848094</v>
      </c>
      <c r="D19" s="42">
        <f t="shared" si="0"/>
        <v>213.96304981651372</v>
      </c>
      <c r="E19" s="12">
        <v>0.48159590196721747</v>
      </c>
      <c r="F19" s="12">
        <v>0.8489209016811441</v>
      </c>
      <c r="G19" s="9">
        <f t="shared" si="1"/>
        <v>1.3305168036483614</v>
      </c>
      <c r="H19" s="40">
        <f>+E19+B19</f>
        <v>60.872809000000004</v>
      </c>
      <c r="I19" s="27">
        <f t="shared" si="3"/>
        <v>154.42075762016208</v>
      </c>
      <c r="J19" s="27">
        <f t="shared" si="4"/>
        <v>215.2935666201621</v>
      </c>
      <c r="K19" s="2"/>
      <c r="M19" s="18" t="s">
        <v>55</v>
      </c>
      <c r="N19" s="13">
        <f>+C22</f>
        <v>2002.9618873165011</v>
      </c>
      <c r="O19" s="13">
        <f>+F22</f>
        <v>7.633353358658907</v>
      </c>
    </row>
    <row r="20" spans="1:15" ht="12.75">
      <c r="A20" s="47" t="s">
        <v>47</v>
      </c>
      <c r="B20" s="40">
        <v>58.35989796201536</v>
      </c>
      <c r="C20" s="273">
        <v>175.6518937745588</v>
      </c>
      <c r="D20" s="42">
        <f t="shared" si="0"/>
        <v>234.01179173657417</v>
      </c>
      <c r="E20" s="12">
        <v>0.5375810379846402</v>
      </c>
      <c r="F20" s="12">
        <v>0.7767800088575322</v>
      </c>
      <c r="G20" s="9">
        <f t="shared" si="1"/>
        <v>1.3143610468421723</v>
      </c>
      <c r="H20" s="40">
        <f t="shared" si="2"/>
        <v>58.897479</v>
      </c>
      <c r="I20" s="27">
        <f t="shared" si="3"/>
        <v>176.42867378341634</v>
      </c>
      <c r="J20" s="27">
        <f t="shared" si="4"/>
        <v>235.32615278341635</v>
      </c>
      <c r="K20" s="2"/>
      <c r="M20" s="19" t="s">
        <v>56</v>
      </c>
      <c r="N20" s="13">
        <f>+B22</f>
        <v>691.9276076637606</v>
      </c>
      <c r="O20" s="13">
        <f>+E22</f>
        <v>7.702630336239411</v>
      </c>
    </row>
    <row r="21" spans="1:16" ht="13.5" thickBot="1">
      <c r="A21" s="47" t="s">
        <v>48</v>
      </c>
      <c r="B21" s="40">
        <v>63.76865641201413</v>
      </c>
      <c r="C21" s="273">
        <v>187.1209631764295</v>
      </c>
      <c r="D21" s="42">
        <f t="shared" si="0"/>
        <v>250.88961958844365</v>
      </c>
      <c r="E21" s="12">
        <v>0.5343125879858701</v>
      </c>
      <c r="F21" s="23">
        <v>1.0040635238917892</v>
      </c>
      <c r="G21" s="9">
        <f t="shared" si="1"/>
        <v>1.5383761118776593</v>
      </c>
      <c r="H21" s="40">
        <f t="shared" si="2"/>
        <v>64.302969</v>
      </c>
      <c r="I21" s="27">
        <f t="shared" si="3"/>
        <v>188.1250267003213</v>
      </c>
      <c r="J21" s="27">
        <f t="shared" si="4"/>
        <v>252.42799570032133</v>
      </c>
      <c r="K21" s="26"/>
      <c r="N21" s="10">
        <f>SUM(N19:N20)</f>
        <v>2694.8894949802616</v>
      </c>
      <c r="O21" s="10">
        <f>SUM(O19:O20)</f>
        <v>15.335983694898317</v>
      </c>
      <c r="P21" s="10">
        <f>SUM(N21:O21)</f>
        <v>2710.22547867516</v>
      </c>
    </row>
    <row r="22" spans="1:11" ht="15.75" thickTop="1">
      <c r="A22" s="48" t="s">
        <v>26</v>
      </c>
      <c r="B22" s="80">
        <f aca="true" t="shared" si="5" ref="B22:J22">SUM(B10:B21)</f>
        <v>691.9276076637606</v>
      </c>
      <c r="C22" s="78">
        <f t="shared" si="5"/>
        <v>2002.9618873165011</v>
      </c>
      <c r="D22" s="81">
        <f t="shared" si="5"/>
        <v>2694.8894949802616</v>
      </c>
      <c r="E22" s="78">
        <f t="shared" si="5"/>
        <v>7.702630336239411</v>
      </c>
      <c r="F22" s="78">
        <f t="shared" si="5"/>
        <v>7.633353358658907</v>
      </c>
      <c r="G22" s="79">
        <f t="shared" si="5"/>
        <v>15.335983694898317</v>
      </c>
      <c r="H22" s="80">
        <f t="shared" si="5"/>
        <v>699.6302379999998</v>
      </c>
      <c r="I22" s="126">
        <f t="shared" si="5"/>
        <v>2010.5952406751599</v>
      </c>
      <c r="J22" s="122">
        <f t="shared" si="5"/>
        <v>2710.22547867516</v>
      </c>
      <c r="K22" s="52"/>
    </row>
    <row r="23" spans="1:15" ht="13.5" thickBot="1">
      <c r="A23" s="49"/>
      <c r="B23" s="43">
        <f>+B22/$D$22</f>
        <v>0.2567554658373213</v>
      </c>
      <c r="C23" s="44">
        <f>+C22/$D$22</f>
        <v>0.7432445341626788</v>
      </c>
      <c r="D23" s="45">
        <f>+D22/$J$22</f>
        <v>0.9943414362326801</v>
      </c>
      <c r="E23" s="44">
        <f>+E22/$G$22</f>
        <v>0.5022586414721981</v>
      </c>
      <c r="F23" s="44">
        <f>+F22/$G$22</f>
        <v>0.4977413585278018</v>
      </c>
      <c r="G23" s="46">
        <f>+G22/$J$22</f>
        <v>0.005658563767319835</v>
      </c>
      <c r="H23" s="127">
        <f>+H22/$J$22</f>
        <v>0.2581446612117307</v>
      </c>
      <c r="I23" s="123">
        <f>+I22/$J$22</f>
        <v>0.7418553387882691</v>
      </c>
      <c r="J23" s="123"/>
      <c r="K23" s="52"/>
      <c r="N23" s="20">
        <f>+N19/N21</f>
        <v>0.7432445341626788</v>
      </c>
      <c r="O23" s="20">
        <f>+O19/O21</f>
        <v>0.4977413585278018</v>
      </c>
    </row>
    <row r="24" spans="14:15" ht="12.75">
      <c r="N24" s="20">
        <f>+N20/N21</f>
        <v>0.2567554658373213</v>
      </c>
      <c r="O24" s="20">
        <f>+O20/O21</f>
        <v>0.5022586414721981</v>
      </c>
    </row>
    <row r="47" spans="1:8" ht="12.75">
      <c r="A47" s="38" t="s">
        <v>102</v>
      </c>
      <c r="B47" s="38"/>
      <c r="H47" s="10"/>
    </row>
    <row r="48" spans="1:2" ht="13.5" thickBot="1">
      <c r="A48" s="37"/>
      <c r="B48" s="37"/>
    </row>
    <row r="49" spans="1:4" ht="12.75">
      <c r="A49" s="54" t="s">
        <v>65</v>
      </c>
      <c r="B49" s="55" t="s">
        <v>2</v>
      </c>
      <c r="C49" s="173" t="s">
        <v>27</v>
      </c>
      <c r="D49" s="359" t="s">
        <v>68</v>
      </c>
    </row>
    <row r="50" spans="1:4" ht="12.75">
      <c r="A50" s="59"/>
      <c r="B50" s="357" t="s">
        <v>67</v>
      </c>
      <c r="C50" s="358"/>
      <c r="D50" s="360"/>
    </row>
    <row r="51" spans="1:4" ht="12.75">
      <c r="A51" s="26" t="s">
        <v>37</v>
      </c>
      <c r="B51" s="40">
        <v>2.2354230000000004</v>
      </c>
      <c r="C51" s="27">
        <v>8.86078268461651</v>
      </c>
      <c r="D51" s="27">
        <f>+C51+B51</f>
        <v>11.09620568461651</v>
      </c>
    </row>
    <row r="52" spans="1:4" ht="12.75">
      <c r="A52" s="26" t="s">
        <v>38</v>
      </c>
      <c r="B52" s="40">
        <v>2.025142</v>
      </c>
      <c r="C52" s="27">
        <v>8.516562684616508</v>
      </c>
      <c r="D52" s="27">
        <f aca="true" t="shared" si="6" ref="D52:D62">+C52+B52</f>
        <v>10.541704684616509</v>
      </c>
    </row>
    <row r="53" spans="1:4" ht="12.75">
      <c r="A53" s="26" t="s">
        <v>39</v>
      </c>
      <c r="B53" s="40">
        <v>2.1132140000000006</v>
      </c>
      <c r="C53" s="27">
        <v>9.71790568461651</v>
      </c>
      <c r="D53" s="27">
        <f t="shared" si="6"/>
        <v>11.83111968461651</v>
      </c>
    </row>
    <row r="54" spans="1:4" ht="12.75">
      <c r="A54" s="26" t="s">
        <v>40</v>
      </c>
      <c r="B54" s="40">
        <v>2.228278</v>
      </c>
      <c r="C54" s="27">
        <v>10.384787684616509</v>
      </c>
      <c r="D54" s="27">
        <f t="shared" si="6"/>
        <v>12.613065684616508</v>
      </c>
    </row>
    <row r="55" spans="1:4" ht="12.75">
      <c r="A55" s="26" t="s">
        <v>41</v>
      </c>
      <c r="B55" s="40">
        <v>2.2969459999999997</v>
      </c>
      <c r="C55" s="27">
        <v>10.451285684616508</v>
      </c>
      <c r="D55" s="27">
        <f t="shared" si="6"/>
        <v>12.748231684616508</v>
      </c>
    </row>
    <row r="56" spans="1:4" ht="12.75">
      <c r="A56" s="26" t="s">
        <v>42</v>
      </c>
      <c r="B56" s="40">
        <v>2.2379810000000004</v>
      </c>
      <c r="C56" s="27">
        <v>9.82900268461651</v>
      </c>
      <c r="D56" s="27">
        <f t="shared" si="6"/>
        <v>12.06698368461651</v>
      </c>
    </row>
    <row r="57" spans="1:4" ht="12.75">
      <c r="A57" s="26" t="s">
        <v>43</v>
      </c>
      <c r="B57" s="40">
        <v>2.381566</v>
      </c>
      <c r="C57" s="27">
        <v>10.17177568461651</v>
      </c>
      <c r="D57" s="27">
        <f t="shared" si="6"/>
        <v>12.553341684616509</v>
      </c>
    </row>
    <row r="58" spans="1:4" ht="12.75">
      <c r="A58" s="26" t="s">
        <v>44</v>
      </c>
      <c r="B58" s="40">
        <v>2.002191</v>
      </c>
      <c r="C58" s="27">
        <v>9.407100724616509</v>
      </c>
      <c r="D58" s="27">
        <f t="shared" si="6"/>
        <v>11.409291724616509</v>
      </c>
    </row>
    <row r="59" spans="1:4" ht="12.75">
      <c r="A59" s="26" t="s">
        <v>45</v>
      </c>
      <c r="B59" s="40">
        <v>1.8153320000000002</v>
      </c>
      <c r="C59" s="27">
        <v>9.661734894616506</v>
      </c>
      <c r="D59" s="27">
        <f t="shared" si="6"/>
        <v>11.477066894616506</v>
      </c>
    </row>
    <row r="60" spans="1:4" ht="12.75">
      <c r="A60" s="26" t="s">
        <v>46</v>
      </c>
      <c r="B60" s="40">
        <v>1.9583989999999998</v>
      </c>
      <c r="C60" s="27">
        <v>9.150914924616508</v>
      </c>
      <c r="D60" s="27">
        <f t="shared" si="6"/>
        <v>11.109313924616508</v>
      </c>
    </row>
    <row r="61" spans="1:4" ht="12.75">
      <c r="A61" s="26" t="s">
        <v>47</v>
      </c>
      <c r="B61" s="40">
        <v>2.2213890000000003</v>
      </c>
      <c r="C61" s="27">
        <v>8.859932845016509</v>
      </c>
      <c r="D61" s="27">
        <f t="shared" si="6"/>
        <v>11.08132184501651</v>
      </c>
    </row>
    <row r="62" spans="1:4" ht="13.5" thickBot="1">
      <c r="A62" s="26" t="s">
        <v>48</v>
      </c>
      <c r="B62" s="40">
        <v>2.031252</v>
      </c>
      <c r="C62" s="27">
        <v>8.61294638671651</v>
      </c>
      <c r="D62" s="27">
        <f t="shared" si="6"/>
        <v>10.64419838671651</v>
      </c>
    </row>
    <row r="63" spans="1:4" ht="15.75" thickTop="1">
      <c r="A63" s="65" t="s">
        <v>26</v>
      </c>
      <c r="B63" s="80">
        <f>SUM(B51:B62)</f>
        <v>25.547113</v>
      </c>
      <c r="C63" s="126">
        <f>SUM(C51:C62)</f>
        <v>113.62473256789812</v>
      </c>
      <c r="D63" s="122">
        <f>SUM(D51:D62)</f>
        <v>139.17184556789812</v>
      </c>
    </row>
    <row r="64" spans="1:4" ht="13.5" thickBot="1">
      <c r="A64" s="51"/>
      <c r="B64" s="43">
        <f>+B63/D63</f>
        <v>0.18356523832642763</v>
      </c>
      <c r="C64" s="174">
        <f>+C63/D63</f>
        <v>0.8164347616735724</v>
      </c>
      <c r="D64" s="123"/>
    </row>
    <row r="68" ht="12.75">
      <c r="A68" s="1" t="s">
        <v>103</v>
      </c>
    </row>
    <row r="69" ht="13.5" thickBot="1"/>
    <row r="70" spans="1:10" ht="12.75" customHeight="1">
      <c r="A70" s="336" t="s">
        <v>65</v>
      </c>
      <c r="B70" s="343" t="s">
        <v>2</v>
      </c>
      <c r="C70" s="344"/>
      <c r="D70" s="345"/>
      <c r="E70" s="350" t="s">
        <v>27</v>
      </c>
      <c r="F70" s="347"/>
      <c r="G70" s="347"/>
      <c r="H70" s="350" t="s">
        <v>66</v>
      </c>
      <c r="I70" s="351"/>
      <c r="J70" s="348" t="s">
        <v>69</v>
      </c>
    </row>
    <row r="71" spans="1:10" ht="33.75" customHeight="1">
      <c r="A71" s="337"/>
      <c r="B71" s="62" t="s">
        <v>71</v>
      </c>
      <c r="C71" s="63" t="s">
        <v>70</v>
      </c>
      <c r="D71" s="64" t="s">
        <v>50</v>
      </c>
      <c r="E71" s="62" t="s">
        <v>71</v>
      </c>
      <c r="F71" s="63" t="s">
        <v>70</v>
      </c>
      <c r="G71" s="64" t="s">
        <v>50</v>
      </c>
      <c r="H71" s="62" t="s">
        <v>71</v>
      </c>
      <c r="I71" s="128" t="s">
        <v>70</v>
      </c>
      <c r="J71" s="349"/>
    </row>
    <row r="72" spans="1:10" ht="12.75">
      <c r="A72" s="47" t="s">
        <v>37</v>
      </c>
      <c r="B72" s="261">
        <v>213.99702244753686</v>
      </c>
      <c r="C72" s="12">
        <v>2.2354230000000004</v>
      </c>
      <c r="D72" s="264">
        <f>SUM(B72:C72)</f>
        <v>216.23244544753686</v>
      </c>
      <c r="E72" s="12">
        <v>1.1358743214594955</v>
      </c>
      <c r="F72" s="12">
        <v>8.86078268461651</v>
      </c>
      <c r="G72" s="9">
        <f>SUM(E72:F72)</f>
        <v>9.996657006076004</v>
      </c>
      <c r="H72" s="261">
        <f>+E72+B72</f>
        <v>215.13289676899635</v>
      </c>
      <c r="I72" s="268">
        <f>+F72+C72</f>
        <v>11.09620568461651</v>
      </c>
      <c r="J72" s="269">
        <f>+H72+I72</f>
        <v>226.22910245361285</v>
      </c>
    </row>
    <row r="73" spans="1:10" ht="12.75">
      <c r="A73" s="47" t="s">
        <v>38</v>
      </c>
      <c r="B73" s="261">
        <v>195.36103187173572</v>
      </c>
      <c r="C73" s="12">
        <v>2.025142</v>
      </c>
      <c r="D73" s="265">
        <f aca="true" t="shared" si="7" ref="D73:D83">SUM(B73:C73)</f>
        <v>197.3861738717357</v>
      </c>
      <c r="E73" s="12">
        <v>1.0217237738656912</v>
      </c>
      <c r="F73" s="12">
        <v>8.516562684616508</v>
      </c>
      <c r="G73" s="9">
        <f aca="true" t="shared" si="8" ref="G73:G83">SUM(E73:F73)</f>
        <v>9.5382864584822</v>
      </c>
      <c r="H73" s="261">
        <f aca="true" t="shared" si="9" ref="H73:H83">+E73+B73</f>
        <v>196.3827556456014</v>
      </c>
      <c r="I73" s="268">
        <f aca="true" t="shared" si="10" ref="I73:I83">+F73+C73</f>
        <v>10.541704684616509</v>
      </c>
      <c r="J73" s="268">
        <f aca="true" t="shared" si="11" ref="J73:J83">+H73+I73</f>
        <v>206.92446033021793</v>
      </c>
    </row>
    <row r="74" spans="1:10" ht="12.75">
      <c r="A74" s="47" t="s">
        <v>39</v>
      </c>
      <c r="B74" s="261">
        <v>208.8695617236387</v>
      </c>
      <c r="C74" s="12">
        <v>2.1132140000000006</v>
      </c>
      <c r="D74" s="265">
        <f t="shared" si="7"/>
        <v>210.9827757236387</v>
      </c>
      <c r="E74" s="12">
        <v>1.1350175485102254</v>
      </c>
      <c r="F74" s="12">
        <v>9.71790568461651</v>
      </c>
      <c r="G74" s="9">
        <f t="shared" si="8"/>
        <v>10.852923233126734</v>
      </c>
      <c r="H74" s="261">
        <f t="shared" si="9"/>
        <v>210.00457927214893</v>
      </c>
      <c r="I74" s="268">
        <f t="shared" si="10"/>
        <v>11.83111968461651</v>
      </c>
      <c r="J74" s="268">
        <f t="shared" si="11"/>
        <v>221.83569895676544</v>
      </c>
    </row>
    <row r="75" spans="1:15" ht="12.75">
      <c r="A75" s="47" t="s">
        <v>40</v>
      </c>
      <c r="B75" s="261">
        <v>241.82916018936422</v>
      </c>
      <c r="C75" s="12">
        <v>2.228278</v>
      </c>
      <c r="D75" s="265">
        <f t="shared" si="7"/>
        <v>244.0574381893642</v>
      </c>
      <c r="E75" s="12">
        <v>1.2839509813885777</v>
      </c>
      <c r="F75" s="12">
        <v>10.384787684616509</v>
      </c>
      <c r="G75" s="9">
        <f t="shared" si="8"/>
        <v>11.668738666005087</v>
      </c>
      <c r="H75" s="261">
        <f t="shared" si="9"/>
        <v>243.1131111707528</v>
      </c>
      <c r="I75" s="268">
        <f t="shared" si="10"/>
        <v>12.613065684616508</v>
      </c>
      <c r="J75" s="268">
        <f t="shared" si="11"/>
        <v>255.72617685536932</v>
      </c>
      <c r="N75" s="33" t="s">
        <v>2</v>
      </c>
      <c r="O75" s="34" t="s">
        <v>27</v>
      </c>
    </row>
    <row r="76" spans="1:18" ht="12.75">
      <c r="A76" s="47" t="s">
        <v>41</v>
      </c>
      <c r="B76" s="261">
        <v>244.7061507664563</v>
      </c>
      <c r="C76" s="12">
        <v>2.2969459999999997</v>
      </c>
      <c r="D76" s="265">
        <f t="shared" si="7"/>
        <v>247.00309676645628</v>
      </c>
      <c r="E76" s="12">
        <v>1.169639440138205</v>
      </c>
      <c r="F76" s="12">
        <v>10.451285684616508</v>
      </c>
      <c r="G76" s="9">
        <f t="shared" si="8"/>
        <v>11.620925124754713</v>
      </c>
      <c r="H76" s="261">
        <f t="shared" si="9"/>
        <v>245.8757902065945</v>
      </c>
      <c r="I76" s="268">
        <f t="shared" si="10"/>
        <v>12.748231684616508</v>
      </c>
      <c r="J76" s="268">
        <f t="shared" si="11"/>
        <v>258.624021891211</v>
      </c>
      <c r="M76" s="6" t="s">
        <v>4</v>
      </c>
      <c r="N76" s="13">
        <f>+B84</f>
        <v>2694.8894949802616</v>
      </c>
      <c r="O76" s="13">
        <f>+E84</f>
        <v>15.335983694898317</v>
      </c>
      <c r="P76" s="10">
        <f>SUM(N76:O76)</f>
        <v>2710.22547867516</v>
      </c>
      <c r="Q76" s="20">
        <f>+N76/P76</f>
        <v>0.9943414362326801</v>
      </c>
      <c r="R76" s="36">
        <f>+O76/P76</f>
        <v>0.005658563767319835</v>
      </c>
    </row>
    <row r="77" spans="1:18" ht="12.75">
      <c r="A77" s="47" t="s">
        <v>42</v>
      </c>
      <c r="B77" s="261">
        <v>238.93918693026612</v>
      </c>
      <c r="C77" s="12">
        <v>2.2379810000000004</v>
      </c>
      <c r="D77" s="265">
        <f t="shared" si="7"/>
        <v>241.1771679302661</v>
      </c>
      <c r="E77" s="12">
        <v>1.3605081367272387</v>
      </c>
      <c r="F77" s="12">
        <v>9.82900268461651</v>
      </c>
      <c r="G77" s="9">
        <f t="shared" si="8"/>
        <v>11.189510821343749</v>
      </c>
      <c r="H77" s="261">
        <f t="shared" si="9"/>
        <v>240.29969506699337</v>
      </c>
      <c r="I77" s="268">
        <f t="shared" si="10"/>
        <v>12.06698368461651</v>
      </c>
      <c r="J77" s="268">
        <f t="shared" si="11"/>
        <v>252.36667875160987</v>
      </c>
      <c r="M77" s="6" t="s">
        <v>0</v>
      </c>
      <c r="N77" s="16">
        <f>+C84</f>
        <v>25.547113</v>
      </c>
      <c r="O77" s="16">
        <f>+F84</f>
        <v>113.62473256789812</v>
      </c>
      <c r="P77" s="10">
        <f>SUM(N77:O77)</f>
        <v>139.17184556789812</v>
      </c>
      <c r="Q77" s="20">
        <f>+N77/P77</f>
        <v>0.18356523832642763</v>
      </c>
      <c r="R77" s="20">
        <f>+O77/P77</f>
        <v>0.8164347616735724</v>
      </c>
    </row>
    <row r="78" spans="1:16" ht="12.75">
      <c r="A78" s="47" t="s">
        <v>43</v>
      </c>
      <c r="B78" s="261">
        <v>217.38236179163806</v>
      </c>
      <c r="C78" s="12">
        <v>2.381566</v>
      </c>
      <c r="D78" s="265">
        <f t="shared" si="7"/>
        <v>219.76392779163805</v>
      </c>
      <c r="E78" s="12">
        <v>1.5055522432875592</v>
      </c>
      <c r="F78" s="12">
        <v>10.17177568461651</v>
      </c>
      <c r="G78" s="9">
        <f t="shared" si="8"/>
        <v>11.677327927904068</v>
      </c>
      <c r="H78" s="261">
        <f t="shared" si="9"/>
        <v>218.88791403492561</v>
      </c>
      <c r="I78" s="268">
        <f t="shared" si="10"/>
        <v>12.553341684616509</v>
      </c>
      <c r="J78" s="268">
        <f t="shared" si="11"/>
        <v>231.4412557195421</v>
      </c>
      <c r="N78" s="10">
        <f>SUM(N76:N77)</f>
        <v>2720.4366079802617</v>
      </c>
      <c r="O78" s="10">
        <f>SUM(O76:O77)</f>
        <v>128.96071626279644</v>
      </c>
      <c r="P78" s="10">
        <f>SUM(P76:P77)</f>
        <v>2849.3973242430584</v>
      </c>
    </row>
    <row r="79" spans="1:16" ht="12.75">
      <c r="A79" s="47" t="s">
        <v>44</v>
      </c>
      <c r="B79" s="261">
        <v>214.61733842304207</v>
      </c>
      <c r="C79" s="12">
        <v>2.002191</v>
      </c>
      <c r="D79" s="265">
        <f t="shared" si="7"/>
        <v>216.61952942304208</v>
      </c>
      <c r="E79" s="12">
        <v>1.2849019996851165</v>
      </c>
      <c r="F79" s="12">
        <v>9.407100724616509</v>
      </c>
      <c r="G79" s="9">
        <f t="shared" si="8"/>
        <v>10.692002724301625</v>
      </c>
      <c r="H79" s="261">
        <f t="shared" si="9"/>
        <v>215.90224042272717</v>
      </c>
      <c r="I79" s="268">
        <f t="shared" si="10"/>
        <v>11.409291724616509</v>
      </c>
      <c r="J79" s="268">
        <f t="shared" si="11"/>
        <v>227.31153214734368</v>
      </c>
      <c r="P79" s="10"/>
    </row>
    <row r="80" spans="1:10" ht="12.75">
      <c r="A80" s="47" t="s">
        <v>45</v>
      </c>
      <c r="B80" s="261">
        <v>220.32321969505202</v>
      </c>
      <c r="C80" s="12">
        <v>1.8153320000000002</v>
      </c>
      <c r="D80" s="265">
        <f t="shared" si="7"/>
        <v>222.13855169505203</v>
      </c>
      <c r="E80" s="12">
        <v>1.2555612874680155</v>
      </c>
      <c r="F80" s="12">
        <v>9.661734894616506</v>
      </c>
      <c r="G80" s="9">
        <f t="shared" si="8"/>
        <v>10.917296182084522</v>
      </c>
      <c r="H80" s="261">
        <f t="shared" si="9"/>
        <v>221.57878098252004</v>
      </c>
      <c r="I80" s="268">
        <f t="shared" si="10"/>
        <v>11.477066894616506</v>
      </c>
      <c r="J80" s="268">
        <f t="shared" si="11"/>
        <v>233.05584787713656</v>
      </c>
    </row>
    <row r="81" spans="1:15" ht="12.75">
      <c r="A81" s="47" t="s">
        <v>46</v>
      </c>
      <c r="B81" s="261">
        <v>213.96304981651372</v>
      </c>
      <c r="C81" s="12">
        <v>1.9583989999999998</v>
      </c>
      <c r="D81" s="265">
        <f t="shared" si="7"/>
        <v>215.9214488165137</v>
      </c>
      <c r="E81" s="12">
        <v>1.3305168036483614</v>
      </c>
      <c r="F81" s="12">
        <v>9.150914924616508</v>
      </c>
      <c r="G81" s="9">
        <f t="shared" si="8"/>
        <v>10.48143172826487</v>
      </c>
      <c r="H81" s="261">
        <f t="shared" si="9"/>
        <v>215.29356662016207</v>
      </c>
      <c r="I81" s="268">
        <f t="shared" si="10"/>
        <v>11.109313924616508</v>
      </c>
      <c r="J81" s="268">
        <f t="shared" si="11"/>
        <v>226.40288054477858</v>
      </c>
      <c r="N81" s="36">
        <f>+N76/N78</f>
        <v>0.9906091864353468</v>
      </c>
      <c r="O81" s="36">
        <f>+O76/O78</f>
        <v>0.11891980860005938</v>
      </c>
    </row>
    <row r="82" spans="1:15" ht="12.75">
      <c r="A82" s="47" t="s">
        <v>47</v>
      </c>
      <c r="B82" s="261">
        <v>234.01179173657414</v>
      </c>
      <c r="C82" s="12">
        <v>2.2213890000000003</v>
      </c>
      <c r="D82" s="265">
        <f t="shared" si="7"/>
        <v>236.23318073657413</v>
      </c>
      <c r="E82" s="12">
        <v>1.3143610468421723</v>
      </c>
      <c r="F82" s="12">
        <v>8.859932845016509</v>
      </c>
      <c r="G82" s="9">
        <f t="shared" si="8"/>
        <v>10.174293891858682</v>
      </c>
      <c r="H82" s="261">
        <f t="shared" si="9"/>
        <v>235.32615278341632</v>
      </c>
      <c r="I82" s="268">
        <f t="shared" si="10"/>
        <v>11.08132184501651</v>
      </c>
      <c r="J82" s="268">
        <f t="shared" si="11"/>
        <v>246.40747462843282</v>
      </c>
      <c r="N82" s="36">
        <f>+N77/N78</f>
        <v>0.009390813564653133</v>
      </c>
      <c r="O82" s="36">
        <f>+O77/O78</f>
        <v>0.8810801913999406</v>
      </c>
    </row>
    <row r="83" spans="1:10" ht="13.5" thickBot="1">
      <c r="A83" s="66" t="s">
        <v>48</v>
      </c>
      <c r="B83" s="262">
        <v>250.88961958844365</v>
      </c>
      <c r="C83" s="67">
        <v>2.031252</v>
      </c>
      <c r="D83" s="266">
        <f t="shared" si="7"/>
        <v>252.92087158844365</v>
      </c>
      <c r="E83" s="67">
        <v>1.5383761118776593</v>
      </c>
      <c r="F83" s="68">
        <v>8.61294638671651</v>
      </c>
      <c r="G83" s="69">
        <f t="shared" si="8"/>
        <v>10.151322498594169</v>
      </c>
      <c r="H83" s="262">
        <f t="shared" si="9"/>
        <v>252.4279957003213</v>
      </c>
      <c r="I83" s="270">
        <f t="shared" si="10"/>
        <v>10.64419838671651</v>
      </c>
      <c r="J83" s="270">
        <f t="shared" si="11"/>
        <v>263.0721940870378</v>
      </c>
    </row>
    <row r="84" spans="1:10" ht="15.75" thickTop="1">
      <c r="A84" s="83" t="s">
        <v>26</v>
      </c>
      <c r="B84" s="263">
        <f aca="true" t="shared" si="12" ref="B84:J84">SUM(B72:B83)</f>
        <v>2694.8894949802616</v>
      </c>
      <c r="C84" s="77">
        <f t="shared" si="12"/>
        <v>25.547113</v>
      </c>
      <c r="D84" s="267">
        <f t="shared" si="12"/>
        <v>2720.436607980261</v>
      </c>
      <c r="E84" s="77">
        <f t="shared" si="12"/>
        <v>15.335983694898317</v>
      </c>
      <c r="F84" s="77">
        <f t="shared" si="12"/>
        <v>113.62473256789812</v>
      </c>
      <c r="G84" s="82">
        <f t="shared" si="12"/>
        <v>128.96071626279644</v>
      </c>
      <c r="H84" s="263">
        <f t="shared" si="12"/>
        <v>2710.2254786751596</v>
      </c>
      <c r="I84" s="271">
        <f t="shared" si="12"/>
        <v>139.17184556789812</v>
      </c>
      <c r="J84" s="272">
        <f t="shared" si="12"/>
        <v>2849.3973242430584</v>
      </c>
    </row>
    <row r="85" spans="1:10" ht="13.5" thickBot="1">
      <c r="A85" s="49"/>
      <c r="B85" s="43">
        <f>+B84/$D$84</f>
        <v>0.990609186435347</v>
      </c>
      <c r="C85" s="44">
        <f>+C84/$D$84</f>
        <v>0.009390813564653135</v>
      </c>
      <c r="D85" s="45"/>
      <c r="E85" s="44">
        <f>+E84/$G$84</f>
        <v>0.11891980860005938</v>
      </c>
      <c r="F85" s="44">
        <f>+F84/$G$84</f>
        <v>0.8810801913999406</v>
      </c>
      <c r="G85" s="46"/>
      <c r="H85" s="127">
        <f>+H84/$J$84</f>
        <v>0.9511574449853638</v>
      </c>
      <c r="I85" s="123">
        <f>+I84/$J$84</f>
        <v>0.048842555014635976</v>
      </c>
      <c r="J85" s="123"/>
    </row>
    <row r="93" spans="14:15" ht="12.75">
      <c r="N93" s="4" t="s">
        <v>2</v>
      </c>
      <c r="O93" s="5" t="s">
        <v>27</v>
      </c>
    </row>
    <row r="94" spans="14:16" ht="12.75">
      <c r="N94" s="13">
        <f>+H84</f>
        <v>2710.2254786751596</v>
      </c>
      <c r="O94" s="13">
        <f>+I84</f>
        <v>139.17184556789812</v>
      </c>
      <c r="P94" s="10">
        <f>SUM(N94:O94)</f>
        <v>2849.3973242430575</v>
      </c>
    </row>
    <row r="95" spans="14:15" ht="12.75">
      <c r="N95" s="20">
        <f>+N94/P94</f>
        <v>0.9511574449853641</v>
      </c>
      <c r="O95" s="20">
        <f>+O94/P94</f>
        <v>0.04884255501463599</v>
      </c>
    </row>
    <row r="103" spans="17:19" ht="12.75">
      <c r="Q103" s="20">
        <f>+N19/N21</f>
        <v>0.7432445341626788</v>
      </c>
      <c r="R103" s="20">
        <f>+O19/O21</f>
        <v>0.4977413585278018</v>
      </c>
      <c r="S103" s="20"/>
    </row>
    <row r="104" spans="17:19" ht="12.75">
      <c r="Q104" s="20">
        <f>+N20/N21</f>
        <v>0.2567554658373213</v>
      </c>
      <c r="R104" s="20">
        <f>+O20/O21</f>
        <v>0.5022586414721981</v>
      </c>
      <c r="S104" s="21"/>
    </row>
    <row r="105" ht="12.75">
      <c r="Q105" s="10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5.75">
      <c r="A108" s="32" t="s">
        <v>104</v>
      </c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ht="13.5" thickBot="1">
      <c r="A110" s="2"/>
    </row>
    <row r="111" spans="1:10" s="130" customFormat="1" ht="21.75" customHeight="1">
      <c r="A111" s="131"/>
      <c r="B111" s="338" t="s">
        <v>81</v>
      </c>
      <c r="C111" s="339"/>
      <c r="D111" s="339"/>
      <c r="E111" s="339"/>
      <c r="F111" s="339"/>
      <c r="G111" s="339"/>
      <c r="H111" s="339"/>
      <c r="I111" s="339"/>
      <c r="J111" s="340"/>
    </row>
    <row r="112" spans="1:10" s="130" customFormat="1" ht="56.25" customHeight="1">
      <c r="A112" s="129" t="s">
        <v>28</v>
      </c>
      <c r="B112" s="70" t="s">
        <v>2</v>
      </c>
      <c r="C112" s="71"/>
      <c r="D112" s="72" t="s">
        <v>73</v>
      </c>
      <c r="E112" s="73" t="s">
        <v>27</v>
      </c>
      <c r="F112" s="74"/>
      <c r="G112" s="75" t="s">
        <v>72</v>
      </c>
      <c r="H112" s="76" t="s">
        <v>74</v>
      </c>
      <c r="I112" s="74"/>
      <c r="J112" s="341" t="s">
        <v>64</v>
      </c>
    </row>
    <row r="113" spans="1:10" s="130" customFormat="1" ht="12.75">
      <c r="A113" s="132"/>
      <c r="B113" s="133" t="s">
        <v>8</v>
      </c>
      <c r="C113" s="63" t="s">
        <v>9</v>
      </c>
      <c r="D113" s="134"/>
      <c r="E113" s="135" t="s">
        <v>8</v>
      </c>
      <c r="F113" s="136" t="s">
        <v>9</v>
      </c>
      <c r="G113" s="137"/>
      <c r="H113" s="133" t="s">
        <v>8</v>
      </c>
      <c r="I113" s="64" t="s">
        <v>9</v>
      </c>
      <c r="J113" s="342"/>
    </row>
    <row r="114" spans="1:10" s="130" customFormat="1" ht="12.75">
      <c r="A114" s="139" t="s">
        <v>37</v>
      </c>
      <c r="B114" s="140">
        <v>42.74190518306419</v>
      </c>
      <c r="C114" s="141">
        <v>125.13241355995412</v>
      </c>
      <c r="D114" s="142">
        <f>SUM(B114:C114)</f>
        <v>167.8743187430183</v>
      </c>
      <c r="E114" s="143">
        <v>2.9018849213839815</v>
      </c>
      <c r="F114" s="143">
        <v>1.0632986197847756</v>
      </c>
      <c r="G114" s="144">
        <f>SUM(E114:F114)</f>
        <v>3.965183541168757</v>
      </c>
      <c r="H114" s="145">
        <f>+B114+E114</f>
        <v>45.64379010444817</v>
      </c>
      <c r="I114" s="145">
        <f>+F114+C114</f>
        <v>126.19571217973889</v>
      </c>
      <c r="J114" s="146">
        <f>SUM(H114:I114)</f>
        <v>171.83950228418706</v>
      </c>
    </row>
    <row r="115" spans="1:10" s="130" customFormat="1" ht="12.75">
      <c r="A115" s="139" t="s">
        <v>38</v>
      </c>
      <c r="B115" s="143">
        <v>35.696825164930125</v>
      </c>
      <c r="C115" s="148">
        <v>30.5992815797961</v>
      </c>
      <c r="D115" s="149">
        <f aca="true" t="shared" si="13" ref="D115:D125">SUM(B115:C115)</f>
        <v>66.29610674472622</v>
      </c>
      <c r="E115" s="143">
        <v>2.419086939518051</v>
      </c>
      <c r="F115" s="143">
        <v>0.9650995999427813</v>
      </c>
      <c r="G115" s="150">
        <f aca="true" t="shared" si="14" ref="G115:G125">SUM(E115:F115)</f>
        <v>3.384186539460832</v>
      </c>
      <c r="H115" s="151">
        <f aca="true" t="shared" si="15" ref="H115:H125">+B115+E115</f>
        <v>38.11591210444818</v>
      </c>
      <c r="I115" s="151">
        <f aca="true" t="shared" si="16" ref="I115:I125">+F115+C115</f>
        <v>31.56438117973888</v>
      </c>
      <c r="J115" s="152">
        <f aca="true" t="shared" si="17" ref="J115:J125">SUM(H115:I115)</f>
        <v>69.68029328418706</v>
      </c>
    </row>
    <row r="116" spans="1:16" s="130" customFormat="1" ht="12.75">
      <c r="A116" s="139" t="s">
        <v>39</v>
      </c>
      <c r="B116" s="143">
        <v>46.08784319107579</v>
      </c>
      <c r="C116" s="148">
        <v>153.2655802228868</v>
      </c>
      <c r="D116" s="149">
        <f t="shared" si="13"/>
        <v>199.3534234139626</v>
      </c>
      <c r="E116" s="143">
        <v>3.443729913372378</v>
      </c>
      <c r="F116" s="143">
        <v>1.2342849568520635</v>
      </c>
      <c r="G116" s="150">
        <f t="shared" si="14"/>
        <v>4.678014870224441</v>
      </c>
      <c r="H116" s="151">
        <f t="shared" si="15"/>
        <v>49.53157310444817</v>
      </c>
      <c r="I116" s="151">
        <f t="shared" si="16"/>
        <v>154.49986517973886</v>
      </c>
      <c r="J116" s="152">
        <f t="shared" si="17"/>
        <v>204.03143828418703</v>
      </c>
      <c r="O116" s="153" t="s">
        <v>27</v>
      </c>
      <c r="P116" s="154" t="s">
        <v>2</v>
      </c>
    </row>
    <row r="117" spans="1:18" s="130" customFormat="1" ht="12.75">
      <c r="A117" s="139" t="s">
        <v>40</v>
      </c>
      <c r="B117" s="143">
        <v>40.91350635714627</v>
      </c>
      <c r="C117" s="148">
        <v>72.50838122104504</v>
      </c>
      <c r="D117" s="149">
        <f t="shared" si="13"/>
        <v>113.4218875781913</v>
      </c>
      <c r="E117" s="143">
        <v>3.375977747301905</v>
      </c>
      <c r="F117" s="143">
        <v>1.0631129586938344</v>
      </c>
      <c r="G117" s="150">
        <f t="shared" si="14"/>
        <v>4.439090705995739</v>
      </c>
      <c r="H117" s="151">
        <f t="shared" si="15"/>
        <v>44.28948410444817</v>
      </c>
      <c r="I117" s="151">
        <f t="shared" si="16"/>
        <v>73.57149417973888</v>
      </c>
      <c r="J117" s="152">
        <f t="shared" si="17"/>
        <v>117.86097828418704</v>
      </c>
      <c r="N117" s="130" t="s">
        <v>8</v>
      </c>
      <c r="O117" s="155">
        <f>+E126</f>
        <v>40.68939193495888</v>
      </c>
      <c r="P117" s="155">
        <f>+B126</f>
        <v>500.8979123184193</v>
      </c>
      <c r="Q117" s="156">
        <f>+O117/O119</f>
        <v>0.7302047712456513</v>
      </c>
      <c r="R117" s="156">
        <f>+P117/P119</f>
        <v>0.30153257235933434</v>
      </c>
    </row>
    <row r="118" spans="1:18" s="130" customFormat="1" ht="12.75">
      <c r="A118" s="139" t="s">
        <v>41</v>
      </c>
      <c r="B118" s="143">
        <v>44.81724439253576</v>
      </c>
      <c r="C118" s="148">
        <v>98.88465500846499</v>
      </c>
      <c r="D118" s="149">
        <f t="shared" si="13"/>
        <v>143.70189940100076</v>
      </c>
      <c r="E118" s="143">
        <v>3.1122097119124197</v>
      </c>
      <c r="F118" s="143">
        <v>1.1753251712739021</v>
      </c>
      <c r="G118" s="150">
        <f t="shared" si="14"/>
        <v>4.287534883186321</v>
      </c>
      <c r="H118" s="151">
        <f t="shared" si="15"/>
        <v>47.92945410444818</v>
      </c>
      <c r="I118" s="151">
        <f t="shared" si="16"/>
        <v>100.05998017973889</v>
      </c>
      <c r="J118" s="152">
        <f t="shared" si="17"/>
        <v>147.98943428418707</v>
      </c>
      <c r="N118" s="130" t="s">
        <v>9</v>
      </c>
      <c r="O118" s="155">
        <f>+F126</f>
        <v>15.033870274828</v>
      </c>
      <c r="P118" s="155">
        <f>+C126</f>
        <v>1160.2755668820387</v>
      </c>
      <c r="Q118" s="156">
        <f>+O118/O119</f>
        <v>0.2697952287543486</v>
      </c>
      <c r="R118" s="156">
        <f>+P118/P119</f>
        <v>0.6984674276406657</v>
      </c>
    </row>
    <row r="119" spans="1:17" s="130" customFormat="1" ht="12.75">
      <c r="A119" s="139" t="s">
        <v>42</v>
      </c>
      <c r="B119" s="143">
        <v>40.39516270872615</v>
      </c>
      <c r="C119" s="148">
        <v>61.23772683101303</v>
      </c>
      <c r="D119" s="149">
        <f t="shared" si="13"/>
        <v>101.63288953973918</v>
      </c>
      <c r="E119" s="143">
        <v>4.9216243957220245</v>
      </c>
      <c r="F119" s="143">
        <v>1.2148503487258449</v>
      </c>
      <c r="G119" s="150">
        <f t="shared" si="14"/>
        <v>6.136474744447869</v>
      </c>
      <c r="H119" s="151">
        <f t="shared" si="15"/>
        <v>45.316787104448174</v>
      </c>
      <c r="I119" s="151">
        <f t="shared" si="16"/>
        <v>62.452577179738874</v>
      </c>
      <c r="J119" s="152">
        <f t="shared" si="17"/>
        <v>107.76936428418705</v>
      </c>
      <c r="O119" s="157">
        <f>SUM(O117:O118)</f>
        <v>55.72326220978688</v>
      </c>
      <c r="P119" s="157">
        <f>SUM(P117:P118)</f>
        <v>1661.173479200458</v>
      </c>
      <c r="Q119" s="157">
        <f>SUM(O119:P119)</f>
        <v>1716.8967414102449</v>
      </c>
    </row>
    <row r="120" spans="1:16" s="130" customFormat="1" ht="12.75">
      <c r="A120" s="139" t="s">
        <v>43</v>
      </c>
      <c r="B120" s="143">
        <v>43.728411351028846</v>
      </c>
      <c r="C120" s="148">
        <v>128.07289909785942</v>
      </c>
      <c r="D120" s="149">
        <f t="shared" si="13"/>
        <v>171.80131044888827</v>
      </c>
      <c r="E120" s="143">
        <v>3.3624847534193263</v>
      </c>
      <c r="F120" s="143">
        <v>1.2087200818794703</v>
      </c>
      <c r="G120" s="150">
        <f t="shared" si="14"/>
        <v>4.571204835298797</v>
      </c>
      <c r="H120" s="151">
        <f t="shared" si="15"/>
        <v>47.09089610444817</v>
      </c>
      <c r="I120" s="151">
        <f t="shared" si="16"/>
        <v>129.2816191797389</v>
      </c>
      <c r="J120" s="152">
        <f t="shared" si="17"/>
        <v>176.37251528418707</v>
      </c>
      <c r="O120" s="156">
        <f>+O119/Q119</f>
        <v>0.03245580288306462</v>
      </c>
      <c r="P120" s="156">
        <f>+P119/Q119</f>
        <v>0.9675441971169353</v>
      </c>
    </row>
    <row r="121" spans="1:10" s="130" customFormat="1" ht="12.75">
      <c r="A121" s="139" t="s">
        <v>44</v>
      </c>
      <c r="B121" s="143">
        <v>43.24835339582682</v>
      </c>
      <c r="C121" s="148">
        <v>96.26510700038033</v>
      </c>
      <c r="D121" s="149">
        <f t="shared" si="13"/>
        <v>139.51346039620714</v>
      </c>
      <c r="E121" s="143">
        <v>3.475532708621352</v>
      </c>
      <c r="F121" s="143">
        <v>1.4829041793585458</v>
      </c>
      <c r="G121" s="150">
        <f t="shared" si="14"/>
        <v>4.958436887979898</v>
      </c>
      <c r="H121" s="151">
        <f t="shared" si="15"/>
        <v>46.72388610444817</v>
      </c>
      <c r="I121" s="151">
        <f t="shared" si="16"/>
        <v>97.74801117973887</v>
      </c>
      <c r="J121" s="152">
        <f t="shared" si="17"/>
        <v>144.47189728418704</v>
      </c>
    </row>
    <row r="122" spans="1:10" s="130" customFormat="1" ht="12.75">
      <c r="A122" s="139" t="s">
        <v>45</v>
      </c>
      <c r="B122" s="143">
        <v>38.44500324999766</v>
      </c>
      <c r="C122" s="148">
        <v>69.49359822332887</v>
      </c>
      <c r="D122" s="149">
        <f t="shared" si="13"/>
        <v>107.93860147332654</v>
      </c>
      <c r="E122" s="143">
        <v>3.2544958544505085</v>
      </c>
      <c r="F122" s="143">
        <v>1.3580569564100033</v>
      </c>
      <c r="G122" s="150">
        <f t="shared" si="14"/>
        <v>4.612552810860512</v>
      </c>
      <c r="H122" s="151">
        <f t="shared" si="15"/>
        <v>41.69949910444817</v>
      </c>
      <c r="I122" s="151">
        <f t="shared" si="16"/>
        <v>70.85165517973888</v>
      </c>
      <c r="J122" s="152">
        <f t="shared" si="17"/>
        <v>112.55115428418705</v>
      </c>
    </row>
    <row r="123" spans="1:10" s="130" customFormat="1" ht="12.75">
      <c r="A123" s="139" t="s">
        <v>46</v>
      </c>
      <c r="B123" s="143">
        <v>42.39259927699983</v>
      </c>
      <c r="C123" s="148">
        <v>111.5259723756852</v>
      </c>
      <c r="D123" s="149">
        <f t="shared" si="13"/>
        <v>153.91857165268505</v>
      </c>
      <c r="E123" s="143">
        <v>3.5168608274483497</v>
      </c>
      <c r="F123" s="143">
        <v>1.534083804053674</v>
      </c>
      <c r="G123" s="150">
        <f t="shared" si="14"/>
        <v>5.050944631502023</v>
      </c>
      <c r="H123" s="151">
        <f t="shared" si="15"/>
        <v>45.90946010444818</v>
      </c>
      <c r="I123" s="151">
        <f t="shared" si="16"/>
        <v>113.06005617973888</v>
      </c>
      <c r="J123" s="152">
        <f t="shared" si="17"/>
        <v>158.96951628418705</v>
      </c>
    </row>
    <row r="124" spans="1:10" s="130" customFormat="1" ht="12.75">
      <c r="A124" s="139" t="s">
        <v>47</v>
      </c>
      <c r="B124" s="143">
        <v>39.135561660876576</v>
      </c>
      <c r="C124" s="148">
        <v>79.13164690004754</v>
      </c>
      <c r="D124" s="149">
        <f t="shared" si="13"/>
        <v>118.26720856092412</v>
      </c>
      <c r="E124" s="143">
        <v>3.2307994435715917</v>
      </c>
      <c r="F124" s="143">
        <v>1.3020352796913282</v>
      </c>
      <c r="G124" s="150">
        <f t="shared" si="14"/>
        <v>4.53283472326292</v>
      </c>
      <c r="H124" s="151">
        <f t="shared" si="15"/>
        <v>42.36636110444817</v>
      </c>
      <c r="I124" s="151">
        <f t="shared" si="16"/>
        <v>80.43368217973887</v>
      </c>
      <c r="J124" s="152">
        <f t="shared" si="17"/>
        <v>122.80004328418704</v>
      </c>
    </row>
    <row r="125" spans="1:10" s="130" customFormat="1" ht="13.5" thickBot="1">
      <c r="A125" s="139" t="s">
        <v>48</v>
      </c>
      <c r="B125" s="143">
        <v>43.29549638621118</v>
      </c>
      <c r="C125" s="148">
        <v>134.15830486157716</v>
      </c>
      <c r="D125" s="149">
        <f t="shared" si="13"/>
        <v>177.45380124778833</v>
      </c>
      <c r="E125" s="143">
        <v>3.6747047182369936</v>
      </c>
      <c r="F125" s="143">
        <v>1.4320983181617786</v>
      </c>
      <c r="G125" s="150">
        <f t="shared" si="14"/>
        <v>5.106803036398772</v>
      </c>
      <c r="H125" s="151">
        <f t="shared" si="15"/>
        <v>46.97020110444817</v>
      </c>
      <c r="I125" s="151">
        <f t="shared" si="16"/>
        <v>135.59040317973896</v>
      </c>
      <c r="J125" s="152">
        <f t="shared" si="17"/>
        <v>182.56060428418712</v>
      </c>
    </row>
    <row r="126" spans="1:10" s="130" customFormat="1" ht="15.75" thickTop="1">
      <c r="A126" s="158" t="s">
        <v>26</v>
      </c>
      <c r="B126" s="159">
        <f>SUM(B114:B125)</f>
        <v>500.8979123184193</v>
      </c>
      <c r="C126" s="160">
        <f aca="true" t="shared" si="18" ref="C126:J126">SUM(C114:C125)</f>
        <v>1160.2755668820387</v>
      </c>
      <c r="D126" s="161">
        <f t="shared" si="18"/>
        <v>1661.173479200458</v>
      </c>
      <c r="E126" s="159">
        <f t="shared" si="18"/>
        <v>40.68939193495888</v>
      </c>
      <c r="F126" s="160">
        <f t="shared" si="18"/>
        <v>15.033870274828</v>
      </c>
      <c r="G126" s="162">
        <f t="shared" si="18"/>
        <v>55.723262209786895</v>
      </c>
      <c r="H126" s="159">
        <f t="shared" si="18"/>
        <v>541.5873042533782</v>
      </c>
      <c r="I126" s="159">
        <f t="shared" si="18"/>
        <v>1175.3094371568668</v>
      </c>
      <c r="J126" s="163">
        <f t="shared" si="18"/>
        <v>1716.8967414102447</v>
      </c>
    </row>
    <row r="127" spans="1:10" s="130" customFormat="1" ht="13.5" thickBot="1">
      <c r="A127" s="164"/>
      <c r="B127" s="165">
        <f>+B126/D126</f>
        <v>0.30153257235933434</v>
      </c>
      <c r="C127" s="166">
        <f>+C126/D126</f>
        <v>0.6984674276406657</v>
      </c>
      <c r="D127" s="167">
        <f>+D126/J126</f>
        <v>0.9675441971169354</v>
      </c>
      <c r="E127" s="168">
        <f>+E126/G126</f>
        <v>0.7302047712456512</v>
      </c>
      <c r="F127" s="166">
        <f>+F126/G126</f>
        <v>0.2697952287543485</v>
      </c>
      <c r="G127" s="169">
        <f>+G126/J126</f>
        <v>0.032455802883064634</v>
      </c>
      <c r="H127" s="170">
        <f>+H126/J126</f>
        <v>0.3154454727478386</v>
      </c>
      <c r="I127" s="171">
        <f>+I126/J126</f>
        <v>0.6845545272521616</v>
      </c>
      <c r="J127" s="172"/>
    </row>
    <row r="129" spans="9:11" ht="12.75">
      <c r="I129" s="2"/>
      <c r="J129" s="2"/>
      <c r="K129" s="2"/>
    </row>
    <row r="148" spans="9:12" ht="12.75">
      <c r="I148" s="355"/>
      <c r="J148" s="356"/>
      <c r="K148" s="356"/>
      <c r="L148" s="356"/>
    </row>
    <row r="149" spans="9:12" ht="12.75">
      <c r="I149" s="31"/>
      <c r="J149" s="31"/>
      <c r="K149" s="86"/>
      <c r="L149" s="354"/>
    </row>
    <row r="150" spans="9:12" ht="12.75">
      <c r="I150" s="8"/>
      <c r="J150" s="8"/>
      <c r="K150" s="2"/>
      <c r="L150" s="354"/>
    </row>
    <row r="151" spans="9:12" ht="12.75">
      <c r="I151" s="12"/>
      <c r="J151" s="12"/>
      <c r="K151" s="12"/>
      <c r="L151" s="12"/>
    </row>
    <row r="152" spans="9:12" ht="12.75">
      <c r="I152" s="12"/>
      <c r="J152" s="12"/>
      <c r="K152" s="12"/>
      <c r="L152" s="12"/>
    </row>
    <row r="153" spans="9:12" ht="12.75">
      <c r="I153" s="12"/>
      <c r="J153" s="12"/>
      <c r="K153" s="12"/>
      <c r="L153" s="12"/>
    </row>
    <row r="154" spans="9:12" ht="12.75">
      <c r="I154" s="12"/>
      <c r="J154" s="12"/>
      <c r="K154" s="12"/>
      <c r="L154" s="12"/>
    </row>
    <row r="155" spans="9:12" ht="12.75">
      <c r="I155" s="12"/>
      <c r="J155" s="12"/>
      <c r="K155" s="12"/>
      <c r="L155" s="12"/>
    </row>
    <row r="156" spans="9:12" ht="12.75">
      <c r="I156" s="12"/>
      <c r="J156" s="12"/>
      <c r="K156" s="12"/>
      <c r="L156" s="12"/>
    </row>
    <row r="157" spans="9:12" ht="12.75">
      <c r="I157" s="12"/>
      <c r="J157" s="12"/>
      <c r="K157" s="12"/>
      <c r="L157" s="12"/>
    </row>
    <row r="158" spans="9:12" ht="12.75">
      <c r="I158" s="12"/>
      <c r="J158" s="12"/>
      <c r="K158" s="12"/>
      <c r="L158" s="12"/>
    </row>
    <row r="159" spans="9:12" ht="12.75">
      <c r="I159" s="12"/>
      <c r="J159" s="12"/>
      <c r="K159" s="12"/>
      <c r="L159" s="12"/>
    </row>
    <row r="160" spans="9:12" ht="12.75">
      <c r="I160" s="12"/>
      <c r="J160" s="12"/>
      <c r="K160" s="12"/>
      <c r="L160" s="12"/>
    </row>
    <row r="161" spans="9:12" ht="12.75">
      <c r="I161" s="12"/>
      <c r="J161" s="12"/>
      <c r="K161" s="12"/>
      <c r="L161" s="12"/>
    </row>
    <row r="162" spans="9:12" ht="12.75">
      <c r="I162" s="12"/>
      <c r="J162" s="12"/>
      <c r="K162" s="12"/>
      <c r="L162" s="12"/>
    </row>
    <row r="163" spans="9:12" ht="12.75">
      <c r="I163" s="12"/>
      <c r="J163" s="12"/>
      <c r="K163" s="12"/>
      <c r="L163" s="12"/>
    </row>
    <row r="164" spans="9:12" ht="12.75">
      <c r="I164" s="87"/>
      <c r="J164" s="87"/>
      <c r="K164" s="50"/>
      <c r="L164" s="2"/>
    </row>
    <row r="165" spans="9:12" ht="12.75">
      <c r="I165" s="2"/>
      <c r="J165" s="2"/>
      <c r="K165" s="2"/>
      <c r="L165" s="2"/>
    </row>
  </sheetData>
  <sheetProtection/>
  <mergeCells count="16">
    <mergeCell ref="B7:G7"/>
    <mergeCell ref="H8:I8"/>
    <mergeCell ref="J8:J9"/>
    <mergeCell ref="L149:L150"/>
    <mergeCell ref="I148:L148"/>
    <mergeCell ref="B50:C50"/>
    <mergeCell ref="D49:D50"/>
    <mergeCell ref="A70:A71"/>
    <mergeCell ref="B111:J111"/>
    <mergeCell ref="J112:J113"/>
    <mergeCell ref="B8:D8"/>
    <mergeCell ref="E8:G8"/>
    <mergeCell ref="J70:J71"/>
    <mergeCell ref="B70:D70"/>
    <mergeCell ref="E70:G70"/>
    <mergeCell ref="H70:I70"/>
  </mergeCells>
  <printOptions horizontalCentered="1"/>
  <pageMargins left="0.7758928571428572" right="0.7714285714285715" top="0.7619047619047619" bottom="0.4724409448818898" header="0" footer="0"/>
  <pageSetup horizontalDpi="600" verticalDpi="600" orientation="portrait" paperSize="9" scale="64" r:id="rId2"/>
  <rowBreaks count="1" manualBreakCount="1">
    <brk id="14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9"/>
  <sheetViews>
    <sheetView view="pageBreakPreview" zoomScaleNormal="90" zoomScaleSheetLayoutView="100" zoomScalePageLayoutView="80" workbookViewId="0" topLeftCell="K1">
      <selection activeCell="M58" sqref="M58"/>
    </sheetView>
  </sheetViews>
  <sheetFormatPr defaultColWidth="11.421875" defaultRowHeight="12.75"/>
  <cols>
    <col min="1" max="1" width="21.28125" style="0" customWidth="1"/>
    <col min="2" max="5" width="16.140625" style="0" customWidth="1"/>
    <col min="6" max="6" width="20.8515625" style="0" customWidth="1"/>
    <col min="7" max="7" width="12.57421875" style="0" customWidth="1"/>
    <col min="8" max="8" width="15.00390625" style="0" customWidth="1"/>
    <col min="9" max="9" width="11.57421875" style="0" customWidth="1"/>
    <col min="10" max="10" width="13.57421875" style="0" customWidth="1"/>
    <col min="11" max="12" width="12.140625" style="0" customWidth="1"/>
    <col min="13" max="13" width="15.7109375" style="0" customWidth="1"/>
    <col min="14" max="14" width="16.00390625" style="0" customWidth="1"/>
    <col min="15" max="15" width="13.57421875" style="0" customWidth="1"/>
    <col min="16" max="16" width="16.28125" style="0" customWidth="1"/>
    <col min="17" max="17" width="14.8515625" style="0" customWidth="1"/>
    <col min="18" max="18" width="17.140625" style="0" customWidth="1"/>
    <col min="22" max="22" width="12.28125" style="0" customWidth="1"/>
    <col min="23" max="23" width="16.8515625" style="0" customWidth="1"/>
  </cols>
  <sheetData>
    <row r="1" spans="1:12" ht="18">
      <c r="A1" s="30" t="s">
        <v>109</v>
      </c>
      <c r="K1" s="84" t="s">
        <v>105</v>
      </c>
      <c r="L1" s="84"/>
    </row>
    <row r="3" spans="1:9" ht="12.75">
      <c r="A3" s="237" t="s">
        <v>29</v>
      </c>
      <c r="B3" s="237" t="s">
        <v>86</v>
      </c>
      <c r="C3" s="238"/>
      <c r="D3" s="238"/>
      <c r="E3" s="238"/>
      <c r="F3" s="238"/>
      <c r="G3" s="238"/>
      <c r="H3" s="238"/>
      <c r="I3" s="238"/>
    </row>
    <row r="4" spans="1:12" ht="15.75">
      <c r="A4" s="238"/>
      <c r="B4" s="238"/>
      <c r="C4" s="238"/>
      <c r="D4" s="238"/>
      <c r="E4" s="238"/>
      <c r="F4" s="238"/>
      <c r="G4" s="238"/>
      <c r="H4" s="238"/>
      <c r="I4" s="238"/>
      <c r="K4" s="32" t="s">
        <v>106</v>
      </c>
      <c r="L4" s="32"/>
    </row>
    <row r="5" spans="1:18" ht="13.5" thickBot="1">
      <c r="A5" s="239"/>
      <c r="B5" s="239" t="s">
        <v>10</v>
      </c>
      <c r="C5" s="240" t="s">
        <v>30</v>
      </c>
      <c r="D5" s="240" t="s">
        <v>31</v>
      </c>
      <c r="E5" s="240"/>
      <c r="F5" s="240"/>
      <c r="G5" s="240"/>
      <c r="H5" s="240"/>
      <c r="I5" s="241"/>
      <c r="P5" s="2"/>
      <c r="Q5" s="2"/>
      <c r="R5" s="2"/>
    </row>
    <row r="6" spans="1:22" ht="12.75">
      <c r="A6" s="242"/>
      <c r="B6" s="239" t="s">
        <v>89</v>
      </c>
      <c r="C6" s="240"/>
      <c r="D6" s="240"/>
      <c r="E6" s="240"/>
      <c r="F6" s="239" t="s">
        <v>95</v>
      </c>
      <c r="G6" s="239" t="s">
        <v>85</v>
      </c>
      <c r="H6" s="239" t="s">
        <v>96</v>
      </c>
      <c r="I6" s="243" t="s">
        <v>25</v>
      </c>
      <c r="K6" s="327" t="s">
        <v>28</v>
      </c>
      <c r="L6" s="316"/>
      <c r="M6" s="317" t="s">
        <v>97</v>
      </c>
      <c r="N6" s="317"/>
      <c r="O6" s="317"/>
      <c r="P6" s="317"/>
      <c r="Q6" s="319"/>
      <c r="R6" s="281" t="s">
        <v>0</v>
      </c>
      <c r="S6" s="363" t="s">
        <v>59</v>
      </c>
      <c r="T6" s="364"/>
      <c r="U6" s="364"/>
      <c r="V6" s="365"/>
    </row>
    <row r="7" spans="1:22" ht="56.25" customHeight="1">
      <c r="A7" s="242"/>
      <c r="B7" s="239" t="s">
        <v>56</v>
      </c>
      <c r="C7" s="240"/>
      <c r="D7" s="240"/>
      <c r="E7" s="239" t="s">
        <v>53</v>
      </c>
      <c r="F7" s="242"/>
      <c r="G7" s="246" t="s">
        <v>87</v>
      </c>
      <c r="H7" s="242"/>
      <c r="I7" s="244"/>
      <c r="K7" s="328"/>
      <c r="L7" s="373" t="s">
        <v>56</v>
      </c>
      <c r="M7" s="374"/>
      <c r="N7" s="375"/>
      <c r="O7" s="282" t="s">
        <v>57</v>
      </c>
      <c r="P7" s="283" t="s">
        <v>53</v>
      </c>
      <c r="Q7" s="371" t="s">
        <v>58</v>
      </c>
      <c r="R7" s="284" t="s">
        <v>32</v>
      </c>
      <c r="S7" s="366"/>
      <c r="T7" s="367"/>
      <c r="U7" s="367"/>
      <c r="V7" s="368"/>
    </row>
    <row r="8" spans="1:22" ht="12.75">
      <c r="A8" s="239" t="s">
        <v>11</v>
      </c>
      <c r="B8" s="239" t="s">
        <v>88</v>
      </c>
      <c r="C8" s="245" t="s">
        <v>90</v>
      </c>
      <c r="D8" s="245" t="s">
        <v>6</v>
      </c>
      <c r="E8" s="239" t="s">
        <v>6</v>
      </c>
      <c r="F8" s="242"/>
      <c r="G8" s="239" t="s">
        <v>88</v>
      </c>
      <c r="H8" s="242"/>
      <c r="I8" s="244"/>
      <c r="K8" s="361"/>
      <c r="L8" s="213" t="s">
        <v>6</v>
      </c>
      <c r="M8" s="320" t="s">
        <v>5</v>
      </c>
      <c r="N8" s="213" t="s">
        <v>1</v>
      </c>
      <c r="O8" s="322"/>
      <c r="P8" s="210" t="s">
        <v>6</v>
      </c>
      <c r="Q8" s="372"/>
      <c r="R8" s="286" t="s">
        <v>1</v>
      </c>
      <c r="S8" s="287" t="s">
        <v>1</v>
      </c>
      <c r="T8" s="288" t="s">
        <v>5</v>
      </c>
      <c r="U8" s="288" t="s">
        <v>6</v>
      </c>
      <c r="V8" s="289" t="s">
        <v>26</v>
      </c>
    </row>
    <row r="9" spans="1:22" ht="12.75">
      <c r="A9" s="239" t="s">
        <v>12</v>
      </c>
      <c r="B9" s="247">
        <v>2.8856330000000003</v>
      </c>
      <c r="C9" s="248">
        <v>39.084275</v>
      </c>
      <c r="D9" s="248">
        <v>7.5621599999999995</v>
      </c>
      <c r="E9" s="247">
        <v>113.14859656644836</v>
      </c>
      <c r="F9" s="247">
        <v>162.68066456644834</v>
      </c>
      <c r="G9" s="247">
        <v>9.61229501</v>
      </c>
      <c r="H9" s="247">
        <v>9.61229501</v>
      </c>
      <c r="I9" s="249">
        <v>172.29295957644834</v>
      </c>
      <c r="K9" s="175" t="s">
        <v>37</v>
      </c>
      <c r="L9" s="176">
        <v>9.142061999999997</v>
      </c>
      <c r="M9" s="143">
        <v>50.75926199999999</v>
      </c>
      <c r="N9" s="321">
        <v>1.009331</v>
      </c>
      <c r="O9" s="323">
        <v>60.91065499999999</v>
      </c>
      <c r="P9" s="140">
        <v>154.2222417689964</v>
      </c>
      <c r="Q9" s="177">
        <f aca="true" t="shared" si="0" ref="Q9:Q20">+P9+N9+M9+L9</f>
        <v>215.13289676899643</v>
      </c>
      <c r="R9" s="178">
        <v>11.09620568461651</v>
      </c>
      <c r="S9" s="179">
        <f aca="true" t="shared" si="1" ref="S9:S20">+R9+N9</f>
        <v>12.10553668461651</v>
      </c>
      <c r="T9" s="180">
        <f aca="true" t="shared" si="2" ref="T9:T20">+M9</f>
        <v>50.75926199999999</v>
      </c>
      <c r="U9" s="180">
        <f aca="true" t="shared" si="3" ref="U9:U20">+P9+L9</f>
        <v>163.36430376899642</v>
      </c>
      <c r="V9" s="104">
        <f>SUM(S9:U9)</f>
        <v>226.22910245361294</v>
      </c>
    </row>
    <row r="10" spans="1:22" ht="12.75">
      <c r="A10" s="250" t="s">
        <v>13</v>
      </c>
      <c r="B10" s="251">
        <v>2.545165</v>
      </c>
      <c r="C10" s="252">
        <v>35.242842</v>
      </c>
      <c r="D10" s="252">
        <v>6.820551999999999</v>
      </c>
      <c r="E10" s="251">
        <v>111.25394384794147</v>
      </c>
      <c r="F10" s="251">
        <v>155.86250284794147</v>
      </c>
      <c r="G10" s="251">
        <v>10.114514009999997</v>
      </c>
      <c r="H10" s="251">
        <v>10.114514009999997</v>
      </c>
      <c r="I10" s="253">
        <v>165.97701685794146</v>
      </c>
      <c r="K10" s="181" t="s">
        <v>38</v>
      </c>
      <c r="L10" s="102">
        <v>9.725856</v>
      </c>
      <c r="M10" s="143">
        <v>46.737853</v>
      </c>
      <c r="N10" s="143">
        <v>1.166314</v>
      </c>
      <c r="O10" s="323">
        <v>57.630023</v>
      </c>
      <c r="P10" s="143">
        <v>138.7527326456014</v>
      </c>
      <c r="Q10" s="182">
        <f t="shared" si="0"/>
        <v>196.3827556456014</v>
      </c>
      <c r="R10" s="183">
        <v>10.541704684616509</v>
      </c>
      <c r="S10" s="184">
        <f t="shared" si="1"/>
        <v>11.708018684616508</v>
      </c>
      <c r="T10" s="185">
        <f t="shared" si="2"/>
        <v>46.737853</v>
      </c>
      <c r="U10" s="185">
        <f t="shared" si="3"/>
        <v>148.4785886456014</v>
      </c>
      <c r="V10" s="104">
        <f aca="true" t="shared" si="4" ref="V10:V20">SUM(S10:U10)</f>
        <v>206.92446033021793</v>
      </c>
    </row>
    <row r="11" spans="1:22" ht="12.75">
      <c r="A11" s="250" t="s">
        <v>14</v>
      </c>
      <c r="B11" s="251">
        <v>2.919517</v>
      </c>
      <c r="C11" s="252">
        <v>41.075204</v>
      </c>
      <c r="D11" s="252">
        <v>8.141072</v>
      </c>
      <c r="E11" s="251">
        <v>125.10467470275823</v>
      </c>
      <c r="F11" s="251">
        <v>177.24046770275822</v>
      </c>
      <c r="G11" s="251">
        <v>11.13474601</v>
      </c>
      <c r="H11" s="251">
        <v>11.13474601</v>
      </c>
      <c r="I11" s="253">
        <v>188.37521371275824</v>
      </c>
      <c r="K11" s="181" t="s">
        <v>39</v>
      </c>
      <c r="L11" s="102">
        <v>9.382916</v>
      </c>
      <c r="M11" s="143">
        <v>49.461655</v>
      </c>
      <c r="N11" s="143">
        <v>1.161333</v>
      </c>
      <c r="O11" s="323">
        <v>60.005904</v>
      </c>
      <c r="P11" s="143">
        <v>149.99867527214892</v>
      </c>
      <c r="Q11" s="182">
        <f t="shared" si="0"/>
        <v>210.00457927214893</v>
      </c>
      <c r="R11" s="183">
        <v>11.83111968461651</v>
      </c>
      <c r="S11" s="184">
        <f t="shared" si="1"/>
        <v>12.99245268461651</v>
      </c>
      <c r="T11" s="185">
        <f t="shared" si="2"/>
        <v>49.461655</v>
      </c>
      <c r="U11" s="185">
        <f t="shared" si="3"/>
        <v>159.3815912721489</v>
      </c>
      <c r="V11" s="104">
        <f t="shared" si="4"/>
        <v>221.8356989567654</v>
      </c>
    </row>
    <row r="12" spans="1:22" ht="12.75">
      <c r="A12" s="250" t="s">
        <v>15</v>
      </c>
      <c r="B12" s="251">
        <v>2.8433889999999993</v>
      </c>
      <c r="C12" s="252">
        <v>38.166536</v>
      </c>
      <c r="D12" s="252">
        <v>7.674461999999999</v>
      </c>
      <c r="E12" s="251">
        <v>117.98230181648003</v>
      </c>
      <c r="F12" s="251">
        <v>166.66668881648002</v>
      </c>
      <c r="G12" s="251">
        <v>10.319725010000003</v>
      </c>
      <c r="H12" s="251">
        <v>10.319725010000003</v>
      </c>
      <c r="I12" s="253">
        <v>176.98641382648003</v>
      </c>
      <c r="K12" s="181" t="s">
        <v>40</v>
      </c>
      <c r="L12" s="102">
        <v>8.715074000000001</v>
      </c>
      <c r="M12" s="143">
        <v>47.022199</v>
      </c>
      <c r="N12" s="143">
        <v>1.3080150000000001</v>
      </c>
      <c r="O12" s="323">
        <v>57.045288</v>
      </c>
      <c r="P12" s="143">
        <v>186.0678231707528</v>
      </c>
      <c r="Q12" s="182">
        <f t="shared" si="0"/>
        <v>243.1131111707528</v>
      </c>
      <c r="R12" s="183">
        <v>12.613065684616508</v>
      </c>
      <c r="S12" s="184">
        <f t="shared" si="1"/>
        <v>13.92108068461651</v>
      </c>
      <c r="T12" s="185">
        <f t="shared" si="2"/>
        <v>47.022199</v>
      </c>
      <c r="U12" s="185">
        <f t="shared" si="3"/>
        <v>194.7828971707528</v>
      </c>
      <c r="V12" s="104">
        <f t="shared" si="4"/>
        <v>255.72617685536932</v>
      </c>
    </row>
    <row r="13" spans="1:22" ht="12.75">
      <c r="A13" s="250" t="s">
        <v>16</v>
      </c>
      <c r="B13" s="251">
        <v>2.8102539999999996</v>
      </c>
      <c r="C13" s="252">
        <v>38.798652</v>
      </c>
      <c r="D13" s="252">
        <v>8.297859</v>
      </c>
      <c r="E13" s="251">
        <v>117.18665697949552</v>
      </c>
      <c r="F13" s="251">
        <v>167.09342197949553</v>
      </c>
      <c r="G13" s="251">
        <v>10.922698010000001</v>
      </c>
      <c r="H13" s="251">
        <v>10.922698010000001</v>
      </c>
      <c r="I13" s="253">
        <v>178.01611998949554</v>
      </c>
      <c r="K13" s="181" t="s">
        <v>41</v>
      </c>
      <c r="L13" s="102">
        <v>8.0003</v>
      </c>
      <c r="M13" s="143">
        <v>46.229296000000005</v>
      </c>
      <c r="N13" s="143">
        <v>1.222764</v>
      </c>
      <c r="O13" s="323">
        <v>55.45236</v>
      </c>
      <c r="P13" s="143">
        <v>190.4234302065945</v>
      </c>
      <c r="Q13" s="182">
        <f t="shared" si="0"/>
        <v>245.87579020659453</v>
      </c>
      <c r="R13" s="183">
        <v>12.748231684616508</v>
      </c>
      <c r="S13" s="184">
        <f t="shared" si="1"/>
        <v>13.970995684616508</v>
      </c>
      <c r="T13" s="185">
        <f t="shared" si="2"/>
        <v>46.229296000000005</v>
      </c>
      <c r="U13" s="185">
        <f t="shared" si="3"/>
        <v>198.4237302065945</v>
      </c>
      <c r="V13" s="104">
        <f t="shared" si="4"/>
        <v>258.62402189121104</v>
      </c>
    </row>
    <row r="14" spans="1:22" ht="12.75">
      <c r="A14" s="250" t="s">
        <v>17</v>
      </c>
      <c r="B14" s="251">
        <v>2.810163</v>
      </c>
      <c r="C14" s="252">
        <v>36.084478</v>
      </c>
      <c r="D14" s="252">
        <v>7.667871000000001</v>
      </c>
      <c r="E14" s="251">
        <v>102.74912583451516</v>
      </c>
      <c r="F14" s="251">
        <v>149.31163783451515</v>
      </c>
      <c r="G14" s="251">
        <v>10.88731901</v>
      </c>
      <c r="H14" s="251">
        <v>10.88731901</v>
      </c>
      <c r="I14" s="253">
        <v>160.19895684451515</v>
      </c>
      <c r="K14" s="181" t="s">
        <v>42</v>
      </c>
      <c r="L14" s="102">
        <v>9.412736</v>
      </c>
      <c r="M14" s="143">
        <v>42.333668</v>
      </c>
      <c r="N14" s="143">
        <v>1.1090310000000003</v>
      </c>
      <c r="O14" s="323">
        <v>52.85543500000001</v>
      </c>
      <c r="P14" s="143">
        <v>187.44426006699334</v>
      </c>
      <c r="Q14" s="182">
        <f t="shared" si="0"/>
        <v>240.2996950669933</v>
      </c>
      <c r="R14" s="183">
        <v>12.06698368461651</v>
      </c>
      <c r="S14" s="184">
        <f t="shared" si="1"/>
        <v>13.17601468461651</v>
      </c>
      <c r="T14" s="185">
        <f t="shared" si="2"/>
        <v>42.333668</v>
      </c>
      <c r="U14" s="185">
        <f t="shared" si="3"/>
        <v>196.85699606699333</v>
      </c>
      <c r="V14" s="104">
        <f t="shared" si="4"/>
        <v>252.36667875160984</v>
      </c>
    </row>
    <row r="15" spans="1:22" ht="12.75">
      <c r="A15" s="250" t="s">
        <v>18</v>
      </c>
      <c r="B15" s="251">
        <v>9.18825</v>
      </c>
      <c r="C15" s="252">
        <v>37.08923200000001</v>
      </c>
      <c r="D15" s="252">
        <v>7.5016620000000005</v>
      </c>
      <c r="E15" s="251">
        <v>92.39497939832272</v>
      </c>
      <c r="F15" s="251">
        <v>146.17412339832273</v>
      </c>
      <c r="G15" s="251">
        <v>12.029245010000002</v>
      </c>
      <c r="H15" s="251">
        <v>12.029245010000002</v>
      </c>
      <c r="I15" s="253">
        <v>158.20336840832275</v>
      </c>
      <c r="K15" s="181" t="s">
        <v>43</v>
      </c>
      <c r="L15" s="102">
        <v>10.054351</v>
      </c>
      <c r="M15" s="143">
        <v>47.134935000000006</v>
      </c>
      <c r="N15" s="143">
        <v>1.149356</v>
      </c>
      <c r="O15" s="323">
        <v>58.33864200000001</v>
      </c>
      <c r="P15" s="143">
        <v>160.54927203492562</v>
      </c>
      <c r="Q15" s="182">
        <f t="shared" si="0"/>
        <v>218.88791403492564</v>
      </c>
      <c r="R15" s="183">
        <v>12.553341684616509</v>
      </c>
      <c r="S15" s="184">
        <f t="shared" si="1"/>
        <v>13.70269768461651</v>
      </c>
      <c r="T15" s="185">
        <f t="shared" si="2"/>
        <v>47.134935000000006</v>
      </c>
      <c r="U15" s="185">
        <f t="shared" si="3"/>
        <v>170.60362303492562</v>
      </c>
      <c r="V15" s="104">
        <f t="shared" si="4"/>
        <v>231.44125571954214</v>
      </c>
    </row>
    <row r="16" spans="1:22" ht="12.75">
      <c r="A16" s="250" t="s">
        <v>19</v>
      </c>
      <c r="B16" s="251">
        <v>9.334989</v>
      </c>
      <c r="C16" s="252">
        <v>37.06456</v>
      </c>
      <c r="D16" s="252">
        <v>8.150818000000001</v>
      </c>
      <c r="E16" s="251">
        <v>100.67792153941238</v>
      </c>
      <c r="F16" s="251">
        <v>155.22828853941238</v>
      </c>
      <c r="G16" s="251">
        <v>13.42861301</v>
      </c>
      <c r="H16" s="251">
        <v>13.42861301</v>
      </c>
      <c r="I16" s="253">
        <v>168.65690154941237</v>
      </c>
      <c r="K16" s="181" t="s">
        <v>44</v>
      </c>
      <c r="L16" s="102">
        <v>11.214677</v>
      </c>
      <c r="M16" s="143">
        <v>45.293386999999996</v>
      </c>
      <c r="N16" s="143">
        <v>0.9412419999999999</v>
      </c>
      <c r="O16" s="323">
        <v>57.449306</v>
      </c>
      <c r="P16" s="143">
        <v>158.4529344227272</v>
      </c>
      <c r="Q16" s="182">
        <f t="shared" si="0"/>
        <v>215.90224042272717</v>
      </c>
      <c r="R16" s="183">
        <v>11.409291724616509</v>
      </c>
      <c r="S16" s="184">
        <f t="shared" si="1"/>
        <v>12.350533724616508</v>
      </c>
      <c r="T16" s="185">
        <f t="shared" si="2"/>
        <v>45.293386999999996</v>
      </c>
      <c r="U16" s="185">
        <f t="shared" si="3"/>
        <v>169.6676114227272</v>
      </c>
      <c r="V16" s="104">
        <f t="shared" si="4"/>
        <v>227.3115321473437</v>
      </c>
    </row>
    <row r="17" spans="1:22" ht="12.75">
      <c r="A17" s="250" t="s">
        <v>20</v>
      </c>
      <c r="B17" s="251">
        <v>8.332825999999999</v>
      </c>
      <c r="C17" s="252">
        <v>38.105218</v>
      </c>
      <c r="D17" s="252">
        <v>7.699893</v>
      </c>
      <c r="E17" s="251">
        <v>124.79851884531571</v>
      </c>
      <c r="F17" s="251">
        <v>178.93645584531572</v>
      </c>
      <c r="G17" s="251">
        <v>10.887277010000002</v>
      </c>
      <c r="H17" s="251">
        <v>10.887277010000002</v>
      </c>
      <c r="I17" s="253">
        <v>189.8237328553157</v>
      </c>
      <c r="K17" s="181" t="s">
        <v>45</v>
      </c>
      <c r="L17" s="102">
        <v>10.442533</v>
      </c>
      <c r="M17" s="143">
        <v>44.71496400000001</v>
      </c>
      <c r="N17" s="143">
        <v>0.7118709999999999</v>
      </c>
      <c r="O17" s="323">
        <v>55.86936800000001</v>
      </c>
      <c r="P17" s="143">
        <v>165.70941298252004</v>
      </c>
      <c r="Q17" s="182">
        <f t="shared" si="0"/>
        <v>221.57878098252004</v>
      </c>
      <c r="R17" s="183">
        <v>11.477066894616506</v>
      </c>
      <c r="S17" s="184">
        <f t="shared" si="1"/>
        <v>12.188937894616506</v>
      </c>
      <c r="T17" s="185">
        <f t="shared" si="2"/>
        <v>44.71496400000001</v>
      </c>
      <c r="U17" s="185">
        <f t="shared" si="3"/>
        <v>176.15194598252003</v>
      </c>
      <c r="V17" s="104">
        <f t="shared" si="4"/>
        <v>233.05584787713656</v>
      </c>
    </row>
    <row r="18" spans="1:22" ht="12.75">
      <c r="A18" s="250" t="s">
        <v>21</v>
      </c>
      <c r="B18" s="251">
        <v>6.822838</v>
      </c>
      <c r="C18" s="252">
        <v>37.911817</v>
      </c>
      <c r="D18" s="252">
        <v>7.74346</v>
      </c>
      <c r="E18" s="251">
        <v>106.6854085823544</v>
      </c>
      <c r="F18" s="251">
        <v>159.1635235823544</v>
      </c>
      <c r="G18" s="251">
        <v>10.879477010000002</v>
      </c>
      <c r="H18" s="251">
        <v>10.879477010000002</v>
      </c>
      <c r="I18" s="253">
        <v>170.04300059235442</v>
      </c>
      <c r="K18" s="181" t="s">
        <v>46</v>
      </c>
      <c r="L18" s="102">
        <v>10.539544</v>
      </c>
      <c r="M18" s="143">
        <v>49.456766</v>
      </c>
      <c r="N18" s="143">
        <v>0.876499</v>
      </c>
      <c r="O18" s="323">
        <v>60.872809000000004</v>
      </c>
      <c r="P18" s="143">
        <v>154.42075762016208</v>
      </c>
      <c r="Q18" s="182">
        <f t="shared" si="0"/>
        <v>215.29356662016207</v>
      </c>
      <c r="R18" s="183">
        <v>11.109313924616508</v>
      </c>
      <c r="S18" s="184">
        <f t="shared" si="1"/>
        <v>11.985812924616509</v>
      </c>
      <c r="T18" s="185">
        <f t="shared" si="2"/>
        <v>49.456766</v>
      </c>
      <c r="U18" s="185">
        <f t="shared" si="3"/>
        <v>164.96030162016208</v>
      </c>
      <c r="V18" s="104">
        <f t="shared" si="4"/>
        <v>226.4028805447786</v>
      </c>
    </row>
    <row r="19" spans="1:22" ht="12.75">
      <c r="A19" s="250" t="s">
        <v>22</v>
      </c>
      <c r="B19" s="251">
        <v>11.195364</v>
      </c>
      <c r="C19" s="252">
        <v>38.814745</v>
      </c>
      <c r="D19" s="252">
        <v>7.802921</v>
      </c>
      <c r="E19" s="251">
        <v>96.72675004690291</v>
      </c>
      <c r="F19" s="251">
        <v>154.5397800469029</v>
      </c>
      <c r="G19" s="251">
        <v>11.014047009999999</v>
      </c>
      <c r="H19" s="251">
        <v>11.014047009999999</v>
      </c>
      <c r="I19" s="253">
        <v>165.5538270569029</v>
      </c>
      <c r="K19" s="181" t="s">
        <v>47</v>
      </c>
      <c r="L19" s="102">
        <v>9.591153</v>
      </c>
      <c r="M19" s="143">
        <v>48.206072000000006</v>
      </c>
      <c r="N19" s="143">
        <v>1.1002539999999998</v>
      </c>
      <c r="O19" s="323">
        <v>58.897479000000004</v>
      </c>
      <c r="P19" s="143">
        <v>176.42867378341631</v>
      </c>
      <c r="Q19" s="182">
        <f t="shared" si="0"/>
        <v>235.32615278341632</v>
      </c>
      <c r="R19" s="183">
        <v>11.08132184501651</v>
      </c>
      <c r="S19" s="184">
        <f t="shared" si="1"/>
        <v>12.181575845016509</v>
      </c>
      <c r="T19" s="185">
        <f t="shared" si="2"/>
        <v>48.206072000000006</v>
      </c>
      <c r="U19" s="185">
        <f t="shared" si="3"/>
        <v>186.0198267834163</v>
      </c>
      <c r="V19" s="104">
        <f t="shared" si="4"/>
        <v>246.40747462843282</v>
      </c>
    </row>
    <row r="20" spans="1:22" ht="13.5" thickBot="1">
      <c r="A20" s="254" t="s">
        <v>23</v>
      </c>
      <c r="B20" s="255">
        <v>7.35223</v>
      </c>
      <c r="C20" s="256">
        <v>42.421409</v>
      </c>
      <c r="D20" s="256">
        <v>8.393433</v>
      </c>
      <c r="E20" s="255">
        <v>127.81932484004845</v>
      </c>
      <c r="F20" s="255">
        <v>185.98639684004846</v>
      </c>
      <c r="G20" s="255">
        <v>12.419455009999997</v>
      </c>
      <c r="H20" s="255">
        <v>12.419455009999997</v>
      </c>
      <c r="I20" s="257">
        <v>198.40585185004846</v>
      </c>
      <c r="K20" s="181" t="s">
        <v>48</v>
      </c>
      <c r="L20" s="102">
        <v>13.039233</v>
      </c>
      <c r="M20" s="143">
        <v>49.989261</v>
      </c>
      <c r="N20" s="143">
        <v>1.2744749999999998</v>
      </c>
      <c r="O20" s="324">
        <v>64.30296899999999</v>
      </c>
      <c r="P20" s="143">
        <v>188.1250267003213</v>
      </c>
      <c r="Q20" s="182">
        <f t="shared" si="0"/>
        <v>252.4279957003213</v>
      </c>
      <c r="R20" s="183">
        <v>10.64419838671651</v>
      </c>
      <c r="S20" s="184">
        <f t="shared" si="1"/>
        <v>11.91867338671651</v>
      </c>
      <c r="T20" s="185">
        <f t="shared" si="2"/>
        <v>49.989261</v>
      </c>
      <c r="U20" s="185">
        <f t="shared" si="3"/>
        <v>201.1642597003213</v>
      </c>
      <c r="V20" s="104">
        <f t="shared" si="4"/>
        <v>263.0721940870378</v>
      </c>
    </row>
    <row r="21" spans="1:24" ht="15.75" thickTop="1">
      <c r="A21" s="11" t="s">
        <v>26</v>
      </c>
      <c r="B21" s="258">
        <f aca="true" t="shared" si="5" ref="B21:I21">SUM(B9:B20)</f>
        <v>69.040618</v>
      </c>
      <c r="C21" s="258">
        <f t="shared" si="5"/>
        <v>459.85896799999995</v>
      </c>
      <c r="D21" s="258">
        <f t="shared" si="5"/>
        <v>93.456163</v>
      </c>
      <c r="E21" s="258">
        <f t="shared" si="5"/>
        <v>1336.5282029999953</v>
      </c>
      <c r="F21" s="258">
        <f t="shared" si="5"/>
        <v>1958.8839519999954</v>
      </c>
      <c r="G21" s="258">
        <f t="shared" si="5"/>
        <v>133.64941112</v>
      </c>
      <c r="H21" s="258">
        <f t="shared" si="5"/>
        <v>133.64941112</v>
      </c>
      <c r="I21" s="258">
        <f t="shared" si="5"/>
        <v>2092.5333631199956</v>
      </c>
      <c r="K21" s="186" t="s">
        <v>26</v>
      </c>
      <c r="L21" s="159">
        <f>SUM(L9:L20)</f>
        <v>119.26043499999999</v>
      </c>
      <c r="M21" s="159">
        <f aca="true" t="shared" si="6" ref="M21:V21">SUM(M9:M20)</f>
        <v>567.339318</v>
      </c>
      <c r="N21" s="160">
        <f t="shared" si="6"/>
        <v>13.030484999999999</v>
      </c>
      <c r="O21" s="159">
        <f t="shared" si="6"/>
        <v>699.6302379999998</v>
      </c>
      <c r="P21" s="187">
        <f t="shared" si="6"/>
        <v>2010.5952406751599</v>
      </c>
      <c r="Q21" s="188">
        <f t="shared" si="6"/>
        <v>2710.2254786751605</v>
      </c>
      <c r="R21" s="189">
        <f t="shared" si="6"/>
        <v>139.17184556789812</v>
      </c>
      <c r="S21" s="190">
        <f t="shared" si="6"/>
        <v>152.2023305678981</v>
      </c>
      <c r="T21" s="159">
        <f t="shared" si="6"/>
        <v>567.339318</v>
      </c>
      <c r="U21" s="191">
        <f t="shared" si="6"/>
        <v>2129.85567567516</v>
      </c>
      <c r="V21" s="163">
        <f t="shared" si="6"/>
        <v>2849.3973242430584</v>
      </c>
      <c r="W21" s="93"/>
      <c r="X21" s="93">
        <f>+P21+Q21</f>
        <v>4720.82071935032</v>
      </c>
    </row>
    <row r="22" spans="11:22" ht="13.5" thickBot="1">
      <c r="K22" s="192"/>
      <c r="L22" s="318">
        <f>+L21/O21</f>
        <v>0.17046209343513252</v>
      </c>
      <c r="M22" s="318">
        <f>+M21/P21</f>
        <v>0.2821748040194738</v>
      </c>
      <c r="N22" s="194">
        <f>+N21/P21</f>
        <v>0.0064809091041239855</v>
      </c>
      <c r="O22" s="195"/>
      <c r="P22" s="193">
        <f>+P21/Q21</f>
        <v>0.741855338788269</v>
      </c>
      <c r="Q22" s="196">
        <f>+Q21/V21</f>
        <v>0.9511574449853641</v>
      </c>
      <c r="R22" s="197">
        <f>+R21/V21</f>
        <v>0.048842555014635976</v>
      </c>
      <c r="S22" s="198">
        <f>+S21/$V$21</f>
        <v>0.053415622059071945</v>
      </c>
      <c r="T22" s="165">
        <f>+T21/$V$21</f>
        <v>0.19910853188953337</v>
      </c>
      <c r="U22" s="199">
        <f>+U21/$V$21</f>
        <v>0.7474758460513946</v>
      </c>
      <c r="V22" s="112"/>
    </row>
    <row r="23" spans="18:26" ht="12.75">
      <c r="R23" s="277"/>
      <c r="S23" s="92"/>
      <c r="X23" s="276">
        <f>X26/AA26</f>
        <v>0.004807897019095877</v>
      </c>
      <c r="Y23" s="276">
        <f>Y26/AA26</f>
        <v>0.20933288483338022</v>
      </c>
      <c r="Z23" s="276">
        <f>Z26/AA26</f>
        <v>0.7858592181475239</v>
      </c>
    </row>
    <row r="24" spans="24:26" ht="12.75">
      <c r="X24" s="362" t="s">
        <v>56</v>
      </c>
      <c r="Y24" s="362"/>
      <c r="Z24" t="s">
        <v>53</v>
      </c>
    </row>
    <row r="25" spans="24:26" ht="12.75">
      <c r="X25" s="15" t="s">
        <v>1</v>
      </c>
      <c r="Y25" s="15" t="s">
        <v>5</v>
      </c>
      <c r="Z25" s="14" t="s">
        <v>6</v>
      </c>
    </row>
    <row r="26" spans="23:27" ht="12.75">
      <c r="W26" t="s">
        <v>4</v>
      </c>
      <c r="X26" s="16">
        <f>+N21</f>
        <v>13.030484999999999</v>
      </c>
      <c r="Y26" s="16">
        <f>+M21</f>
        <v>567.339318</v>
      </c>
      <c r="Z26" s="7">
        <f>+U21</f>
        <v>2129.85567567516</v>
      </c>
      <c r="AA26" s="10">
        <f>SUM(X26:Z26)</f>
        <v>2710.22547867516</v>
      </c>
    </row>
    <row r="27" spans="23:27" ht="12.75">
      <c r="W27" t="s">
        <v>0</v>
      </c>
      <c r="X27" s="7">
        <f>+R21</f>
        <v>139.17184556789812</v>
      </c>
      <c r="AA27" s="10">
        <f>SUM(X27:Z27)</f>
        <v>139.17184556789812</v>
      </c>
    </row>
    <row r="28" spans="24:27" ht="12.75">
      <c r="X28" s="10">
        <f>SUM(X26:X27)</f>
        <v>152.20233056789812</v>
      </c>
      <c r="Y28" s="10">
        <f>SUM(Y26:Y27)</f>
        <v>567.339318</v>
      </c>
      <c r="Z28" s="10">
        <f>SUM(Z26:Z27)</f>
        <v>2129.85567567516</v>
      </c>
      <c r="AA28" s="10">
        <f>SUM(X28:Z28)</f>
        <v>2849.3973242430584</v>
      </c>
    </row>
    <row r="29" spans="24:26" ht="12.75">
      <c r="X29" s="20">
        <f>+X28/$AA$28</f>
        <v>0.05341562205907196</v>
      </c>
      <c r="Y29" s="20">
        <f>+Y28/$AA$28</f>
        <v>0.19910853188953337</v>
      </c>
      <c r="Z29" s="20">
        <f>+Z28/$AA$28</f>
        <v>0.7474758460513946</v>
      </c>
    </row>
    <row r="31" spans="24:26" ht="12.75">
      <c r="X31" s="94">
        <f>+X26/$AA$28</f>
        <v>0.004573067044435982</v>
      </c>
      <c r="Y31" s="36">
        <f>+Y26/$AA$28</f>
        <v>0.19910853188953337</v>
      </c>
      <c r="Z31" s="36">
        <f>+Z26/$AA$28</f>
        <v>0.7474758460513946</v>
      </c>
    </row>
    <row r="32" spans="24:26" ht="12.75">
      <c r="X32" s="94">
        <f>+X27/AA28</f>
        <v>0.048842555014635976</v>
      </c>
      <c r="Y32" s="92"/>
      <c r="Z32" s="92"/>
    </row>
    <row r="33" spans="24:26" ht="12.75">
      <c r="X33" s="94">
        <f>+X28/$AA$28</f>
        <v>0.05341562205907196</v>
      </c>
      <c r="Y33" s="20">
        <f>+Y28/$AA$28</f>
        <v>0.19910853188953337</v>
      </c>
      <c r="Z33" s="20">
        <f>+Z28/$AA$28</f>
        <v>0.7474758460513946</v>
      </c>
    </row>
    <row r="48" ht="12.75">
      <c r="A48" s="1" t="s">
        <v>110</v>
      </c>
    </row>
    <row r="50" spans="1:12" ht="15.75">
      <c r="A50" s="237" t="s">
        <v>29</v>
      </c>
      <c r="B50" s="237" t="s">
        <v>91</v>
      </c>
      <c r="C50" s="238"/>
      <c r="D50" s="238"/>
      <c r="K50" s="32" t="s">
        <v>107</v>
      </c>
      <c r="L50" s="32"/>
    </row>
    <row r="51" spans="1:4" ht="12.75">
      <c r="A51" s="238"/>
      <c r="B51" s="238"/>
      <c r="C51" s="238"/>
      <c r="D51" s="238"/>
    </row>
    <row r="52" spans="1:4" ht="13.5" thickBot="1">
      <c r="A52" s="239"/>
      <c r="B52" s="239" t="s">
        <v>10</v>
      </c>
      <c r="C52" s="240" t="s">
        <v>30</v>
      </c>
      <c r="D52" s="241" t="s">
        <v>31</v>
      </c>
    </row>
    <row r="53" spans="1:14" ht="12.75">
      <c r="A53" s="242"/>
      <c r="B53" s="239" t="s">
        <v>89</v>
      </c>
      <c r="C53" s="240"/>
      <c r="D53" s="243" t="s">
        <v>25</v>
      </c>
      <c r="K53" s="327" t="s">
        <v>28</v>
      </c>
      <c r="L53" s="369" t="s">
        <v>4</v>
      </c>
      <c r="M53" s="370"/>
      <c r="N53" s="131"/>
    </row>
    <row r="54" spans="1:26" ht="56.25" customHeight="1">
      <c r="A54" s="242"/>
      <c r="B54" s="239" t="s">
        <v>92</v>
      </c>
      <c r="C54" s="239" t="s">
        <v>93</v>
      </c>
      <c r="D54" s="244"/>
      <c r="K54" s="328"/>
      <c r="L54" s="290" t="s">
        <v>33</v>
      </c>
      <c r="M54" s="291" t="s">
        <v>34</v>
      </c>
      <c r="N54" s="292" t="s">
        <v>54</v>
      </c>
      <c r="Y54" s="2"/>
      <c r="Z54" s="2"/>
    </row>
    <row r="55" spans="1:26" ht="12.75">
      <c r="A55" s="239" t="s">
        <v>11</v>
      </c>
      <c r="B55" s="239" t="s">
        <v>88</v>
      </c>
      <c r="C55" s="239" t="s">
        <v>94</v>
      </c>
      <c r="D55" s="244"/>
      <c r="K55" s="361"/>
      <c r="L55" s="285" t="s">
        <v>1</v>
      </c>
      <c r="M55" s="210" t="s">
        <v>7</v>
      </c>
      <c r="N55" s="293"/>
      <c r="Y55" s="2" t="s">
        <v>8</v>
      </c>
      <c r="Z55" s="2" t="s">
        <v>9</v>
      </c>
    </row>
    <row r="56" spans="1:26" ht="12.75">
      <c r="A56" s="239" t="s">
        <v>12</v>
      </c>
      <c r="B56" s="247">
        <v>34.88277271867035</v>
      </c>
      <c r="C56" s="247">
        <v>106.11222397925013</v>
      </c>
      <c r="D56" s="249">
        <f>+C56+B56</f>
        <v>140.9949966979205</v>
      </c>
      <c r="K56" s="175" t="s">
        <v>37</v>
      </c>
      <c r="L56" s="140">
        <v>45.64379010444817</v>
      </c>
      <c r="M56" s="138">
        <v>126.19571217973889</v>
      </c>
      <c r="N56" s="205">
        <f>SUM(L56:M56)</f>
        <v>171.83950228418706</v>
      </c>
      <c r="Y56" s="8" t="s">
        <v>1</v>
      </c>
      <c r="Z56" s="8" t="s">
        <v>7</v>
      </c>
    </row>
    <row r="57" spans="1:27" ht="12.75">
      <c r="A57" s="250" t="s">
        <v>13</v>
      </c>
      <c r="B57" s="251">
        <v>30.112738718670354</v>
      </c>
      <c r="C57" s="251">
        <v>43.46650197925016</v>
      </c>
      <c r="D57" s="253">
        <f aca="true" t="shared" si="7" ref="D57:D67">+C57+B57</f>
        <v>73.57924069792051</v>
      </c>
      <c r="K57" s="181" t="s">
        <v>38</v>
      </c>
      <c r="L57" s="143">
        <v>38.11591210444818</v>
      </c>
      <c r="M57" s="147">
        <v>31.56438117973888</v>
      </c>
      <c r="N57" s="206">
        <f aca="true" t="shared" si="8" ref="N57:N67">SUM(L57:M57)</f>
        <v>69.68029328418706</v>
      </c>
      <c r="Y57" s="12">
        <f>+L68</f>
        <v>541.5873042533782</v>
      </c>
      <c r="Z57" s="12">
        <f>+M68</f>
        <v>1175.3094371568668</v>
      </c>
      <c r="AA57" s="10">
        <f>SUM(Y57:Z57)</f>
        <v>1716.8967414102449</v>
      </c>
    </row>
    <row r="58" spans="1:26" ht="12.75">
      <c r="A58" s="250" t="s">
        <v>14</v>
      </c>
      <c r="B58" s="251">
        <v>36.84928471867036</v>
      </c>
      <c r="C58" s="251">
        <v>151.71620497925014</v>
      </c>
      <c r="D58" s="253">
        <f t="shared" si="7"/>
        <v>188.5654896979205</v>
      </c>
      <c r="K58" s="181" t="s">
        <v>39</v>
      </c>
      <c r="L58" s="143">
        <v>49.53157310444817</v>
      </c>
      <c r="M58" s="147">
        <v>154.49986517973886</v>
      </c>
      <c r="N58" s="206">
        <f t="shared" si="8"/>
        <v>204.03143828418703</v>
      </c>
      <c r="Y58" s="20">
        <f>+Y57/AA57</f>
        <v>0.3154454727478385</v>
      </c>
      <c r="Z58" s="20">
        <f>+Z57/AA57</f>
        <v>0.6845545272521615</v>
      </c>
    </row>
    <row r="59" spans="1:14" ht="12.75">
      <c r="A59" s="250" t="s">
        <v>15</v>
      </c>
      <c r="B59" s="251">
        <v>31.317421718670367</v>
      </c>
      <c r="C59" s="251">
        <v>42.27459297925015</v>
      </c>
      <c r="D59" s="253">
        <f t="shared" si="7"/>
        <v>73.59201469792052</v>
      </c>
      <c r="K59" s="181" t="s">
        <v>40</v>
      </c>
      <c r="L59" s="143">
        <v>44.28948410444817</v>
      </c>
      <c r="M59" s="147">
        <v>73.57149417973888</v>
      </c>
      <c r="N59" s="206">
        <f t="shared" si="8"/>
        <v>117.86097828418704</v>
      </c>
    </row>
    <row r="60" spans="1:14" ht="12.75">
      <c r="A60" s="250" t="s">
        <v>16</v>
      </c>
      <c r="B60" s="251">
        <v>36.267617718670344</v>
      </c>
      <c r="C60" s="251">
        <v>108.96415897925016</v>
      </c>
      <c r="D60" s="253">
        <f t="shared" si="7"/>
        <v>145.2317766979205</v>
      </c>
      <c r="K60" s="181" t="s">
        <v>41</v>
      </c>
      <c r="L60" s="143">
        <v>47.92945410444818</v>
      </c>
      <c r="M60" s="147">
        <v>100.05998017973889</v>
      </c>
      <c r="N60" s="206">
        <f t="shared" si="8"/>
        <v>147.98943428418707</v>
      </c>
    </row>
    <row r="61" spans="1:14" ht="12.75">
      <c r="A61" s="250" t="s">
        <v>17</v>
      </c>
      <c r="B61" s="251">
        <v>33.75067271867035</v>
      </c>
      <c r="C61" s="251">
        <v>84.22806697925017</v>
      </c>
      <c r="D61" s="253">
        <f t="shared" si="7"/>
        <v>117.97873969792053</v>
      </c>
      <c r="K61" s="181" t="s">
        <v>42</v>
      </c>
      <c r="L61" s="143">
        <v>45.316787104448174</v>
      </c>
      <c r="M61" s="147">
        <v>62.452577179738874</v>
      </c>
      <c r="N61" s="206">
        <f t="shared" si="8"/>
        <v>107.76936428418705</v>
      </c>
    </row>
    <row r="62" spans="1:14" ht="12.75">
      <c r="A62" s="250" t="s">
        <v>18</v>
      </c>
      <c r="B62" s="251">
        <v>35.32670071867036</v>
      </c>
      <c r="C62" s="251">
        <v>108.41229697925016</v>
      </c>
      <c r="D62" s="253">
        <f t="shared" si="7"/>
        <v>143.73899769792052</v>
      </c>
      <c r="K62" s="181" t="s">
        <v>43</v>
      </c>
      <c r="L62" s="143">
        <v>47.09089610444817</v>
      </c>
      <c r="M62" s="147">
        <v>129.2816191797389</v>
      </c>
      <c r="N62" s="206">
        <f t="shared" si="8"/>
        <v>176.37251528418707</v>
      </c>
    </row>
    <row r="63" spans="1:14" ht="12.75">
      <c r="A63" s="250" t="s">
        <v>19</v>
      </c>
      <c r="B63" s="251">
        <v>35.57350471867036</v>
      </c>
      <c r="C63" s="251">
        <v>90.81133997925018</v>
      </c>
      <c r="D63" s="253">
        <f t="shared" si="7"/>
        <v>126.38484469792053</v>
      </c>
      <c r="K63" s="181" t="s">
        <v>44</v>
      </c>
      <c r="L63" s="143">
        <v>46.72388610444817</v>
      </c>
      <c r="M63" s="147">
        <v>97.74801117973887</v>
      </c>
      <c r="N63" s="206">
        <f t="shared" si="8"/>
        <v>144.47189728418704</v>
      </c>
    </row>
    <row r="64" spans="1:14" ht="12.75">
      <c r="A64" s="250" t="s">
        <v>20</v>
      </c>
      <c r="B64" s="251">
        <v>33.75510671867036</v>
      </c>
      <c r="C64" s="251">
        <v>63.93385197925017</v>
      </c>
      <c r="D64" s="253">
        <f t="shared" si="7"/>
        <v>97.68895869792053</v>
      </c>
      <c r="K64" s="181" t="s">
        <v>45</v>
      </c>
      <c r="L64" s="143">
        <v>41.69949910444817</v>
      </c>
      <c r="M64" s="147">
        <v>70.85165517973888</v>
      </c>
      <c r="N64" s="206">
        <f t="shared" si="8"/>
        <v>112.55115428418705</v>
      </c>
    </row>
    <row r="65" spans="1:14" ht="12.75">
      <c r="A65" s="250" t="s">
        <v>21</v>
      </c>
      <c r="B65" s="251">
        <v>36.731341718670365</v>
      </c>
      <c r="C65" s="251">
        <v>111.71790197925014</v>
      </c>
      <c r="D65" s="253">
        <f t="shared" si="7"/>
        <v>148.4492436979205</v>
      </c>
      <c r="K65" s="181" t="s">
        <v>46</v>
      </c>
      <c r="L65" s="143">
        <v>45.90946010444818</v>
      </c>
      <c r="M65" s="147">
        <v>113.06005617973888</v>
      </c>
      <c r="N65" s="206">
        <f t="shared" si="8"/>
        <v>158.96951628418705</v>
      </c>
    </row>
    <row r="66" spans="1:14" ht="12.75">
      <c r="A66" s="250" t="s">
        <v>22</v>
      </c>
      <c r="B66" s="251">
        <v>34.85756571867036</v>
      </c>
      <c r="C66" s="251">
        <v>79.45957997925018</v>
      </c>
      <c r="D66" s="253">
        <f t="shared" si="7"/>
        <v>114.31714569792054</v>
      </c>
      <c r="K66" s="181" t="s">
        <v>47</v>
      </c>
      <c r="L66" s="143">
        <v>42.36636110444817</v>
      </c>
      <c r="M66" s="147">
        <v>80.43368217973887</v>
      </c>
      <c r="N66" s="206">
        <f t="shared" si="8"/>
        <v>122.80004328418704</v>
      </c>
    </row>
    <row r="67" spans="1:14" ht="12.75">
      <c r="A67" s="254" t="s">
        <v>23</v>
      </c>
      <c r="B67" s="255">
        <v>38.442490718670356</v>
      </c>
      <c r="C67" s="255">
        <v>111.32824097925015</v>
      </c>
      <c r="D67" s="257">
        <f t="shared" si="7"/>
        <v>149.7707316979205</v>
      </c>
      <c r="K67" s="200" t="s">
        <v>48</v>
      </c>
      <c r="L67" s="143">
        <v>46.97020110444817</v>
      </c>
      <c r="M67" s="147">
        <v>135.59040317973896</v>
      </c>
      <c r="N67" s="206">
        <f t="shared" si="8"/>
        <v>182.56060428418712</v>
      </c>
    </row>
    <row r="68" spans="1:14" ht="15">
      <c r="A68" s="11" t="s">
        <v>26</v>
      </c>
      <c r="B68" s="258">
        <f>SUM(B56:B67)</f>
        <v>417.8672186240443</v>
      </c>
      <c r="C68" s="258">
        <f>SUM(C56:C67)</f>
        <v>1102.424961751002</v>
      </c>
      <c r="D68" s="258">
        <f>SUM(D56:D67)</f>
        <v>1520.292180375046</v>
      </c>
      <c r="K68" s="201" t="s">
        <v>26</v>
      </c>
      <c r="L68" s="202">
        <f>SUM(L56:L67)</f>
        <v>541.5873042533782</v>
      </c>
      <c r="M68" s="203">
        <f>SUM(M56:M67)</f>
        <v>1175.3094371568668</v>
      </c>
      <c r="N68" s="207">
        <f>SUM(N56:N67)</f>
        <v>1716.8967414102447</v>
      </c>
    </row>
    <row r="69" spans="11:14" ht="13.5" thickBot="1">
      <c r="K69" s="204"/>
      <c r="L69" s="167">
        <f>+L68/N68</f>
        <v>0.3154454727478386</v>
      </c>
      <c r="M69" s="170">
        <f>+M68/N68</f>
        <v>0.6845545272521616</v>
      </c>
      <c r="N69" s="164"/>
    </row>
  </sheetData>
  <sheetProtection/>
  <mergeCells count="7">
    <mergeCell ref="K53:K55"/>
    <mergeCell ref="X24:Y24"/>
    <mergeCell ref="S6:V7"/>
    <mergeCell ref="L53:M53"/>
    <mergeCell ref="K6:K8"/>
    <mergeCell ref="Q7:Q8"/>
    <mergeCell ref="L7:N7"/>
  </mergeCells>
  <printOptions/>
  <pageMargins left="0.786328125" right="0.786328125" top="0.786328125" bottom="1" header="0" footer="0"/>
  <pageSetup fitToHeight="1" fitToWidth="1" horizontalDpi="600" verticalDpi="600" orientation="portrait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view="pageBreakPreview" zoomScaleNormal="50" zoomScaleSheetLayoutView="100" zoomScalePageLayoutView="70" workbookViewId="0" topLeftCell="A1">
      <selection activeCell="P28" sqref="P28"/>
    </sheetView>
  </sheetViews>
  <sheetFormatPr defaultColWidth="14.421875" defaultRowHeight="12.75"/>
  <cols>
    <col min="1" max="1" width="22.57421875" style="0" customWidth="1"/>
    <col min="2" max="3" width="8.7109375" style="0" customWidth="1"/>
    <col min="4" max="4" width="9.00390625" style="0" customWidth="1"/>
    <col min="5" max="5" width="17.8515625" style="0" customWidth="1"/>
    <col min="6" max="6" width="11.421875" style="0" customWidth="1"/>
    <col min="7" max="7" width="9.421875" style="0" customWidth="1"/>
    <col min="8" max="8" width="8.7109375" style="0" customWidth="1"/>
    <col min="9" max="9" width="10.00390625" style="0" customWidth="1"/>
    <col min="10" max="11" width="8.7109375" style="0" customWidth="1"/>
    <col min="12" max="12" width="9.421875" style="0" customWidth="1"/>
    <col min="13" max="16" width="8.7109375" style="0" customWidth="1"/>
    <col min="17" max="17" width="12.28125" style="0" customWidth="1"/>
    <col min="18" max="18" width="22.57421875" style="0" customWidth="1"/>
    <col min="19" max="19" width="13.57421875" style="0" customWidth="1"/>
  </cols>
  <sheetData>
    <row r="1" spans="1:3" ht="18">
      <c r="A1" s="17" t="s">
        <v>108</v>
      </c>
      <c r="C1" s="17"/>
    </row>
    <row r="2" spans="1:3" ht="18">
      <c r="A2" s="17"/>
      <c r="C2" s="17"/>
    </row>
    <row r="3" ht="13.5" thickBot="1"/>
    <row r="4" spans="1:17" ht="12.75">
      <c r="A4" s="209" t="s">
        <v>79</v>
      </c>
      <c r="B4" s="369" t="s">
        <v>4</v>
      </c>
      <c r="C4" s="370"/>
      <c r="D4" s="370"/>
      <c r="E4" s="370"/>
      <c r="F4" s="370"/>
      <c r="G4" s="370"/>
      <c r="H4" s="370"/>
      <c r="I4" s="370"/>
      <c r="J4" s="385"/>
      <c r="K4" s="385"/>
      <c r="L4" s="385"/>
      <c r="M4" s="385"/>
      <c r="N4" s="386"/>
      <c r="O4" s="414" t="s">
        <v>0</v>
      </c>
      <c r="P4" s="385"/>
      <c r="Q4" s="403" t="s">
        <v>26</v>
      </c>
    </row>
    <row r="5" spans="1:17" ht="12.75" customHeight="1">
      <c r="A5" s="208" t="s">
        <v>52</v>
      </c>
      <c r="B5" s="418" t="s">
        <v>2</v>
      </c>
      <c r="C5" s="419"/>
      <c r="D5" s="419"/>
      <c r="E5" s="419"/>
      <c r="F5" s="419"/>
      <c r="G5" s="419"/>
      <c r="H5" s="419"/>
      <c r="I5" s="419"/>
      <c r="J5" s="387" t="s">
        <v>27</v>
      </c>
      <c r="K5" s="388"/>
      <c r="L5" s="388"/>
      <c r="M5" s="388"/>
      <c r="N5" s="389"/>
      <c r="O5" s="397" t="s">
        <v>61</v>
      </c>
      <c r="P5" s="397"/>
      <c r="Q5" s="404"/>
    </row>
    <row r="6" spans="1:17" ht="27.75" customHeight="1">
      <c r="A6" s="208" t="s">
        <v>78</v>
      </c>
      <c r="B6" s="390" t="s">
        <v>80</v>
      </c>
      <c r="C6" s="391"/>
      <c r="D6" s="392"/>
      <c r="E6" s="260" t="s">
        <v>62</v>
      </c>
      <c r="F6" s="383" t="s">
        <v>63</v>
      </c>
      <c r="G6" s="391"/>
      <c r="H6" s="391"/>
      <c r="I6" s="391"/>
      <c r="J6" s="396" t="s">
        <v>61</v>
      </c>
      <c r="K6" s="397"/>
      <c r="L6" s="398"/>
      <c r="M6" s="383" t="s">
        <v>63</v>
      </c>
      <c r="N6" s="384"/>
      <c r="O6" s="367"/>
      <c r="P6" s="367"/>
      <c r="Q6" s="404"/>
    </row>
    <row r="7" spans="1:17" ht="12.75">
      <c r="A7" s="208" t="s">
        <v>36</v>
      </c>
      <c r="B7" s="393" t="s">
        <v>75</v>
      </c>
      <c r="C7" s="394"/>
      <c r="D7" s="395"/>
      <c r="E7" s="210" t="s">
        <v>76</v>
      </c>
      <c r="F7" s="402" t="s">
        <v>75</v>
      </c>
      <c r="G7" s="395"/>
      <c r="H7" s="402" t="s">
        <v>49</v>
      </c>
      <c r="I7" s="394"/>
      <c r="J7" s="407" t="s">
        <v>53</v>
      </c>
      <c r="K7" s="408"/>
      <c r="L7" s="409"/>
      <c r="M7" s="402" t="s">
        <v>49</v>
      </c>
      <c r="N7" s="423"/>
      <c r="O7" s="401" t="s">
        <v>53</v>
      </c>
      <c r="P7" s="401"/>
      <c r="Q7" s="405"/>
    </row>
    <row r="8" spans="1:17" s="236" customFormat="1" ht="30.75" customHeight="1">
      <c r="A8" s="232" t="s">
        <v>77</v>
      </c>
      <c r="B8" s="420" t="s">
        <v>56</v>
      </c>
      <c r="C8" s="421"/>
      <c r="D8" s="233" t="s">
        <v>53</v>
      </c>
      <c r="E8" s="233" t="s">
        <v>53</v>
      </c>
      <c r="F8" s="233" t="s">
        <v>56</v>
      </c>
      <c r="G8" s="233" t="s">
        <v>53</v>
      </c>
      <c r="H8" s="233" t="s">
        <v>8</v>
      </c>
      <c r="I8" s="233" t="s">
        <v>9</v>
      </c>
      <c r="J8" s="378" t="s">
        <v>56</v>
      </c>
      <c r="K8" s="379"/>
      <c r="L8" s="234" t="s">
        <v>53</v>
      </c>
      <c r="M8" s="235" t="s">
        <v>8</v>
      </c>
      <c r="N8" s="297" t="s">
        <v>9</v>
      </c>
      <c r="O8" s="296" t="s">
        <v>2</v>
      </c>
      <c r="P8" s="295" t="s">
        <v>27</v>
      </c>
      <c r="Q8" s="405"/>
    </row>
    <row r="9" spans="1:17" ht="12.75">
      <c r="A9" s="211" t="s">
        <v>28</v>
      </c>
      <c r="B9" s="212" t="s">
        <v>1</v>
      </c>
      <c r="C9" s="213" t="s">
        <v>5</v>
      </c>
      <c r="D9" s="212" t="s">
        <v>6</v>
      </c>
      <c r="E9" s="214" t="s">
        <v>6</v>
      </c>
      <c r="F9" s="214" t="s">
        <v>6</v>
      </c>
      <c r="G9" s="214" t="s">
        <v>5</v>
      </c>
      <c r="H9" s="214" t="s">
        <v>1</v>
      </c>
      <c r="I9" s="214" t="s">
        <v>7</v>
      </c>
      <c r="J9" s="215" t="s">
        <v>1</v>
      </c>
      <c r="K9" s="213" t="s">
        <v>5</v>
      </c>
      <c r="L9" s="212" t="s">
        <v>6</v>
      </c>
      <c r="M9" s="214" t="s">
        <v>1</v>
      </c>
      <c r="N9" s="298" t="s">
        <v>7</v>
      </c>
      <c r="O9" s="212" t="s">
        <v>1</v>
      </c>
      <c r="P9" s="214" t="s">
        <v>1</v>
      </c>
      <c r="Q9" s="406"/>
    </row>
    <row r="10" spans="1:17" ht="12.75">
      <c r="A10" s="175" t="s">
        <v>37</v>
      </c>
      <c r="B10" s="216">
        <v>0.5572225710190181</v>
      </c>
      <c r="C10" s="217">
        <v>17.640478440674034</v>
      </c>
      <c r="D10" s="218">
        <v>110.80535050265357</v>
      </c>
      <c r="E10" s="218">
        <v>42.95840793319029</v>
      </c>
      <c r="F10" s="218">
        <v>9.142061999999997</v>
      </c>
      <c r="G10" s="218">
        <v>32.89350099999999</v>
      </c>
      <c r="H10" s="218">
        <v>42.74190518306419</v>
      </c>
      <c r="I10" s="218">
        <v>125.13241355995412</v>
      </c>
      <c r="J10" s="219">
        <v>0.45210842898098186</v>
      </c>
      <c r="K10" s="220">
        <v>0.22528255932596944</v>
      </c>
      <c r="L10" s="216">
        <v>0.4584833331525442</v>
      </c>
      <c r="M10" s="218">
        <v>2.9018849213839815</v>
      </c>
      <c r="N10" s="299">
        <v>1.0632986197847756</v>
      </c>
      <c r="O10" s="216">
        <v>2.2354230000000004</v>
      </c>
      <c r="P10" s="218">
        <v>8.86078268461651</v>
      </c>
      <c r="Q10" s="221">
        <f>SUM(B10:P10)</f>
        <v>398.0686047378001</v>
      </c>
    </row>
    <row r="11" spans="1:17" ht="12.75">
      <c r="A11" s="181" t="s">
        <v>38</v>
      </c>
      <c r="B11" s="217">
        <v>0.7767649112100928</v>
      </c>
      <c r="C11" s="217">
        <v>15.758293781781362</v>
      </c>
      <c r="D11" s="222">
        <v>105.27493848496711</v>
      </c>
      <c r="E11" s="222">
        <v>33.061345693777156</v>
      </c>
      <c r="F11" s="222">
        <v>9.725856</v>
      </c>
      <c r="G11" s="222">
        <v>30.763832999999998</v>
      </c>
      <c r="H11" s="222">
        <v>35.696825164930125</v>
      </c>
      <c r="I11" s="222">
        <v>30.5992815797961</v>
      </c>
      <c r="J11" s="219">
        <v>0.38954908878990724</v>
      </c>
      <c r="K11" s="220">
        <v>0.21572621821863783</v>
      </c>
      <c r="L11" s="217">
        <v>0.4164484668571462</v>
      </c>
      <c r="M11" s="222">
        <v>2.419086939518051</v>
      </c>
      <c r="N11" s="300">
        <v>0.9650995999427813</v>
      </c>
      <c r="O11" s="217">
        <v>2.025142</v>
      </c>
      <c r="P11" s="222">
        <v>8.516562684616508</v>
      </c>
      <c r="Q11" s="221">
        <f aca="true" t="shared" si="0" ref="Q11:Q23">SUM(B11:P11)</f>
        <v>276.604753614405</v>
      </c>
    </row>
    <row r="12" spans="1:17" ht="12.75">
      <c r="A12" s="181" t="s">
        <v>39</v>
      </c>
      <c r="B12" s="217">
        <v>0.6713369239551666</v>
      </c>
      <c r="C12" s="217">
        <v>16.700247419093714</v>
      </c>
      <c r="D12" s="222">
        <v>107.8619530498571</v>
      </c>
      <c r="E12" s="222">
        <v>41.7610713307327</v>
      </c>
      <c r="F12" s="222">
        <v>9.382916</v>
      </c>
      <c r="G12" s="222">
        <v>32.492037</v>
      </c>
      <c r="H12" s="222">
        <v>46.08784319107579</v>
      </c>
      <c r="I12" s="222">
        <v>153.2655802228868</v>
      </c>
      <c r="J12" s="219">
        <v>0.4899960760448333</v>
      </c>
      <c r="K12" s="220">
        <v>0.2693705809062828</v>
      </c>
      <c r="L12" s="217">
        <v>0.3756508915591093</v>
      </c>
      <c r="M12" s="222">
        <v>3.443729913372378</v>
      </c>
      <c r="N12" s="300">
        <v>1.2342849568520635</v>
      </c>
      <c r="O12" s="217">
        <v>2.1132140000000006</v>
      </c>
      <c r="P12" s="222">
        <v>9.71790568461651</v>
      </c>
      <c r="Q12" s="221">
        <f t="shared" si="0"/>
        <v>425.8671372409525</v>
      </c>
    </row>
    <row r="13" spans="1:17" ht="12.75">
      <c r="A13" s="181" t="s">
        <v>40</v>
      </c>
      <c r="B13" s="217">
        <v>0.8349351764114766</v>
      </c>
      <c r="C13" s="217">
        <v>16.069845645347613</v>
      </c>
      <c r="D13" s="222">
        <v>131.9856816062781</v>
      </c>
      <c r="E13" s="222">
        <v>53.60465876132704</v>
      </c>
      <c r="F13" s="222">
        <v>8.715074000000001</v>
      </c>
      <c r="G13" s="222">
        <v>30.618964999999996</v>
      </c>
      <c r="H13" s="222">
        <v>40.91350635714627</v>
      </c>
      <c r="I13" s="222">
        <v>72.50838122104504</v>
      </c>
      <c r="J13" s="219">
        <v>0.4730798235885235</v>
      </c>
      <c r="K13" s="220">
        <v>0.3333883546523889</v>
      </c>
      <c r="L13" s="217">
        <v>0.4774828031476653</v>
      </c>
      <c r="M13" s="222">
        <v>3.375977747301905</v>
      </c>
      <c r="N13" s="300">
        <v>1.0631129586938344</v>
      </c>
      <c r="O13" s="217">
        <v>2.228278</v>
      </c>
      <c r="P13" s="222">
        <v>10.384787684616509</v>
      </c>
      <c r="Q13" s="221">
        <f t="shared" si="0"/>
        <v>373.58715513955644</v>
      </c>
    </row>
    <row r="14" spans="1:17" ht="12.75">
      <c r="A14" s="181" t="s">
        <v>41</v>
      </c>
      <c r="B14" s="217">
        <v>0.76340060833883</v>
      </c>
      <c r="C14" s="217">
        <v>14.6147546329548</v>
      </c>
      <c r="D14" s="222">
        <v>133.31665621877406</v>
      </c>
      <c r="E14" s="222">
        <v>56.656107306388606</v>
      </c>
      <c r="F14" s="222">
        <v>8.0003</v>
      </c>
      <c r="G14" s="222">
        <v>31.354932000000005</v>
      </c>
      <c r="H14" s="222">
        <v>44.81724439253576</v>
      </c>
      <c r="I14" s="222">
        <v>98.88465500846499</v>
      </c>
      <c r="J14" s="219">
        <v>0.45936339166117</v>
      </c>
      <c r="K14" s="220">
        <v>0.2596093670452005</v>
      </c>
      <c r="L14" s="217">
        <v>0.45066668143183447</v>
      </c>
      <c r="M14" s="222">
        <v>3.1122097119124197</v>
      </c>
      <c r="N14" s="300">
        <v>1.1753251712739021</v>
      </c>
      <c r="O14" s="217">
        <v>2.2969459999999997</v>
      </c>
      <c r="P14" s="222">
        <v>10.451285684616508</v>
      </c>
      <c r="Q14" s="221">
        <f t="shared" si="0"/>
        <v>406.6134561753981</v>
      </c>
    </row>
    <row r="15" spans="1:17" ht="12.75">
      <c r="A15" s="181" t="s">
        <v>42</v>
      </c>
      <c r="B15" s="217">
        <v>0.5848445591505157</v>
      </c>
      <c r="C15" s="217">
        <v>11.486312483352275</v>
      </c>
      <c r="D15" s="222">
        <v>123.34154532878932</v>
      </c>
      <c r="E15" s="222">
        <v>63.48167155897398</v>
      </c>
      <c r="F15" s="222">
        <v>9.412736</v>
      </c>
      <c r="G15" s="222">
        <v>30.632077000000002</v>
      </c>
      <c r="H15" s="222">
        <v>40.39516270872615</v>
      </c>
      <c r="I15" s="222">
        <v>61.23772683101303</v>
      </c>
      <c r="J15" s="219">
        <v>0.5241864408494845</v>
      </c>
      <c r="K15" s="220">
        <v>0.215278516647724</v>
      </c>
      <c r="L15" s="217">
        <v>0.6210431792300303</v>
      </c>
      <c r="M15" s="222">
        <v>4.9216243957220245</v>
      </c>
      <c r="N15" s="300">
        <v>1.2148503487258449</v>
      </c>
      <c r="O15" s="217">
        <v>2.2379810000000004</v>
      </c>
      <c r="P15" s="222">
        <v>9.82900268461651</v>
      </c>
      <c r="Q15" s="221">
        <f t="shared" si="0"/>
        <v>360.1360430357969</v>
      </c>
    </row>
    <row r="16" spans="1:17" ht="12.75">
      <c r="A16" s="181" t="s">
        <v>43</v>
      </c>
      <c r="B16" s="217">
        <v>0.6639954732488079</v>
      </c>
      <c r="C16" s="217">
        <v>14.46341192191965</v>
      </c>
      <c r="D16" s="222">
        <v>103.64214509468951</v>
      </c>
      <c r="E16" s="222">
        <v>56.1400083017801</v>
      </c>
      <c r="F16" s="222">
        <v>10.054351</v>
      </c>
      <c r="G16" s="222">
        <v>32.41845000000001</v>
      </c>
      <c r="H16" s="222">
        <v>43.728411351028846</v>
      </c>
      <c r="I16" s="222">
        <v>128.07289909785942</v>
      </c>
      <c r="J16" s="219">
        <v>0.4853605267511921</v>
      </c>
      <c r="K16" s="220">
        <v>0.25307307808034885</v>
      </c>
      <c r="L16" s="217">
        <v>0.7671186384560184</v>
      </c>
      <c r="M16" s="222">
        <v>3.3624847534193263</v>
      </c>
      <c r="N16" s="300">
        <v>1.2087200818794703</v>
      </c>
      <c r="O16" s="217">
        <v>2.381566</v>
      </c>
      <c r="P16" s="222">
        <v>10.17177568461651</v>
      </c>
      <c r="Q16" s="221">
        <f t="shared" si="0"/>
        <v>407.81377100372924</v>
      </c>
    </row>
    <row r="17" spans="1:17" ht="12.75">
      <c r="A17" s="181" t="s">
        <v>44</v>
      </c>
      <c r="B17" s="217">
        <v>0.5289299130080152</v>
      </c>
      <c r="C17" s="217">
        <v>12.011363357201944</v>
      </c>
      <c r="D17" s="222">
        <v>102.04281783385146</v>
      </c>
      <c r="E17" s="222">
        <v>55.72054331898066</v>
      </c>
      <c r="F17" s="222">
        <v>11.214677</v>
      </c>
      <c r="G17" s="222">
        <v>33.09900699999999</v>
      </c>
      <c r="H17" s="222">
        <v>43.24835339582682</v>
      </c>
      <c r="I17" s="222">
        <v>96.26510700038033</v>
      </c>
      <c r="J17" s="219">
        <v>0.4123120869919848</v>
      </c>
      <c r="K17" s="220">
        <v>0.18301664279805446</v>
      </c>
      <c r="L17" s="217">
        <v>0.6895732698950772</v>
      </c>
      <c r="M17" s="222">
        <v>3.475532708621352</v>
      </c>
      <c r="N17" s="300">
        <v>1.4829041793585458</v>
      </c>
      <c r="O17" s="217">
        <v>2.002191</v>
      </c>
      <c r="P17" s="222">
        <v>9.407100724616509</v>
      </c>
      <c r="Q17" s="221">
        <f t="shared" si="0"/>
        <v>371.7834294315307</v>
      </c>
    </row>
    <row r="18" spans="1:17" ht="12.75">
      <c r="A18" s="181" t="s">
        <v>45</v>
      </c>
      <c r="B18" s="217">
        <v>0.3577027897833965</v>
      </c>
      <c r="C18" s="217">
        <v>13.361508583247604</v>
      </c>
      <c r="D18" s="222">
        <v>97.22843991295586</v>
      </c>
      <c r="E18" s="222">
        <v>67.73385140906515</v>
      </c>
      <c r="F18" s="222">
        <v>10.442533</v>
      </c>
      <c r="G18" s="222">
        <v>31.199184000000006</v>
      </c>
      <c r="H18" s="222">
        <v>38.44500324999766</v>
      </c>
      <c r="I18" s="222">
        <v>69.49359822332887</v>
      </c>
      <c r="J18" s="219">
        <v>0.3541682102166035</v>
      </c>
      <c r="K18" s="220">
        <v>0.1542714167523959</v>
      </c>
      <c r="L18" s="217">
        <v>0.7471216604990162</v>
      </c>
      <c r="M18" s="222">
        <v>3.2544958544505085</v>
      </c>
      <c r="N18" s="300">
        <v>1.3580569564100033</v>
      </c>
      <c r="O18" s="217">
        <v>1.8153320000000002</v>
      </c>
      <c r="P18" s="222">
        <v>9.661734894616506</v>
      </c>
      <c r="Q18" s="221">
        <f t="shared" si="0"/>
        <v>345.60700216132363</v>
      </c>
    </row>
    <row r="19" spans="1:17" ht="12.75">
      <c r="A19" s="181" t="s">
        <v>46</v>
      </c>
      <c r="B19" s="217">
        <v>0.5340013637978078</v>
      </c>
      <c r="C19" s="217">
        <v>15.918913734234977</v>
      </c>
      <c r="D19" s="222">
        <v>90.6237652005884</v>
      </c>
      <c r="E19" s="222">
        <v>62.94807151789254</v>
      </c>
      <c r="F19" s="222">
        <v>10.539544</v>
      </c>
      <c r="G19" s="222">
        <v>33.398754000000004</v>
      </c>
      <c r="H19" s="222">
        <v>42.39259927699983</v>
      </c>
      <c r="I19" s="222">
        <v>111.5259723756852</v>
      </c>
      <c r="J19" s="219">
        <v>0.3424976362021922</v>
      </c>
      <c r="K19" s="220">
        <v>0.13909826576502524</v>
      </c>
      <c r="L19" s="217">
        <v>0.8489209016811441</v>
      </c>
      <c r="M19" s="222">
        <v>3.5168608274483497</v>
      </c>
      <c r="N19" s="300">
        <v>1.534083804053674</v>
      </c>
      <c r="O19" s="217">
        <v>1.9583989999999998</v>
      </c>
      <c r="P19" s="222">
        <v>9.150914924616508</v>
      </c>
      <c r="Q19" s="221">
        <f t="shared" si="0"/>
        <v>385.3723968289657</v>
      </c>
    </row>
    <row r="20" spans="1:17" ht="12.75">
      <c r="A20" s="181" t="s">
        <v>47</v>
      </c>
      <c r="B20" s="217">
        <v>0.6853220044514404</v>
      </c>
      <c r="C20" s="217">
        <v>16.042034957563924</v>
      </c>
      <c r="D20" s="222">
        <v>110.98714677854261</v>
      </c>
      <c r="E20" s="222">
        <v>64.66474699601618</v>
      </c>
      <c r="F20" s="222">
        <v>9.591153</v>
      </c>
      <c r="G20" s="222">
        <v>32.041388</v>
      </c>
      <c r="H20" s="222">
        <v>39.135561660876576</v>
      </c>
      <c r="I20" s="222">
        <v>79.13164690004754</v>
      </c>
      <c r="J20" s="219">
        <v>0.4149319955485595</v>
      </c>
      <c r="K20" s="220">
        <v>0.12264904243608069</v>
      </c>
      <c r="L20" s="217">
        <v>0.7767800088575322</v>
      </c>
      <c r="M20" s="222">
        <v>3.2307994435715917</v>
      </c>
      <c r="N20" s="300">
        <v>1.3020352796913282</v>
      </c>
      <c r="O20" s="217">
        <v>2.2213890000000003</v>
      </c>
      <c r="P20" s="222">
        <v>8.859932845016509</v>
      </c>
      <c r="Q20" s="221">
        <f t="shared" si="0"/>
        <v>369.20751791261983</v>
      </c>
    </row>
    <row r="21" spans="1:17" ht="12.75">
      <c r="A21" s="200" t="s">
        <v>48</v>
      </c>
      <c r="B21" s="223">
        <v>0.8430391829018429</v>
      </c>
      <c r="C21" s="223">
        <v>17.284403229112286</v>
      </c>
      <c r="D21" s="224">
        <v>123.01869546676161</v>
      </c>
      <c r="E21" s="224">
        <v>64.1022677096679</v>
      </c>
      <c r="F21" s="224">
        <v>13.039233</v>
      </c>
      <c r="G21" s="224">
        <v>32.601981</v>
      </c>
      <c r="H21" s="224">
        <v>43.29549638621118</v>
      </c>
      <c r="I21" s="224">
        <v>134.15830486157716</v>
      </c>
      <c r="J21" s="219">
        <v>0.4314358170981569</v>
      </c>
      <c r="K21" s="220">
        <v>0.10287677088771323</v>
      </c>
      <c r="L21" s="223">
        <v>1.0040635238917892</v>
      </c>
      <c r="M21" s="224">
        <v>3.6747047182369936</v>
      </c>
      <c r="N21" s="301">
        <v>1.4320983181617786</v>
      </c>
      <c r="O21" s="223">
        <v>2.031252</v>
      </c>
      <c r="P21" s="224">
        <v>8.61294638671651</v>
      </c>
      <c r="Q21" s="225">
        <f t="shared" si="0"/>
        <v>445.6327983712248</v>
      </c>
    </row>
    <row r="22" spans="1:17" ht="12.75">
      <c r="A22" s="415" t="s">
        <v>26</v>
      </c>
      <c r="B22" s="226">
        <f aca="true" t="shared" si="1" ref="B22:P22">SUM(B10:B21)</f>
        <v>7.8014954772764105</v>
      </c>
      <c r="C22" s="226">
        <f t="shared" si="1"/>
        <v>181.35156818648417</v>
      </c>
      <c r="D22" s="226">
        <f t="shared" si="1"/>
        <v>1340.1291354787088</v>
      </c>
      <c r="E22" s="226">
        <f t="shared" si="1"/>
        <v>662.8327518377923</v>
      </c>
      <c r="F22" s="226">
        <f t="shared" si="1"/>
        <v>119.26043499999999</v>
      </c>
      <c r="G22" s="226">
        <f t="shared" si="1"/>
        <v>383.514109</v>
      </c>
      <c r="H22" s="226">
        <f t="shared" si="1"/>
        <v>500.8979123184193</v>
      </c>
      <c r="I22" s="227">
        <f t="shared" si="1"/>
        <v>1160.2755668820387</v>
      </c>
      <c r="J22" s="226">
        <f t="shared" si="1"/>
        <v>5.228989522723588</v>
      </c>
      <c r="K22" s="226">
        <f t="shared" si="1"/>
        <v>2.4736408135158223</v>
      </c>
      <c r="L22" s="228">
        <f t="shared" si="1"/>
        <v>7.633353358658907</v>
      </c>
      <c r="M22" s="226">
        <f t="shared" si="1"/>
        <v>40.68939193495888</v>
      </c>
      <c r="N22" s="226">
        <f t="shared" si="1"/>
        <v>15.033870274828</v>
      </c>
      <c r="O22" s="228">
        <f t="shared" si="1"/>
        <v>25.547113</v>
      </c>
      <c r="P22" s="227">
        <f t="shared" si="1"/>
        <v>113.62473256789812</v>
      </c>
      <c r="Q22" s="294">
        <f t="shared" si="0"/>
        <v>4566.294065653302</v>
      </c>
    </row>
    <row r="23" spans="1:19" ht="15.75">
      <c r="A23" s="416"/>
      <c r="B23" s="399">
        <f>SUM(B22:D22)</f>
        <v>1529.2821991424694</v>
      </c>
      <c r="C23" s="400"/>
      <c r="D23" s="400"/>
      <c r="E23" s="229">
        <f>SUM(E22)</f>
        <v>662.8327518377923</v>
      </c>
      <c r="F23" s="399">
        <f>SUM(F22:I22)</f>
        <v>2163.948023200458</v>
      </c>
      <c r="G23" s="400"/>
      <c r="H23" s="400"/>
      <c r="I23" s="400"/>
      <c r="J23" s="410">
        <f>SUM(J22:L22)</f>
        <v>15.335983694898317</v>
      </c>
      <c r="K23" s="411"/>
      <c r="L23" s="412"/>
      <c r="M23" s="410">
        <f>SUM(M22:N22)</f>
        <v>55.72326220978688</v>
      </c>
      <c r="N23" s="412"/>
      <c r="O23" s="413">
        <f>SUM(O22:P22)</f>
        <v>139.17184556789812</v>
      </c>
      <c r="P23" s="411"/>
      <c r="Q23" s="424">
        <f t="shared" si="0"/>
        <v>4566.294065653304</v>
      </c>
      <c r="R23" s="7">
        <f>+B23+J23</f>
        <v>1544.6181828373676</v>
      </c>
      <c r="S23" s="7">
        <f>+F23+M23</f>
        <v>2219.6712854102448</v>
      </c>
    </row>
    <row r="24" spans="1:17" ht="13.5" thickBot="1">
      <c r="A24" s="417"/>
      <c r="B24" s="376">
        <f>+B23/$Q$23</f>
        <v>0.3349066392034201</v>
      </c>
      <c r="C24" s="377"/>
      <c r="D24" s="377"/>
      <c r="E24" s="230">
        <f>+E23/Q23</f>
        <v>0.14515770169588504</v>
      </c>
      <c r="F24" s="376">
        <f>+F23/Q23</f>
        <v>0.473895897217224</v>
      </c>
      <c r="G24" s="377"/>
      <c r="H24" s="377"/>
      <c r="I24" s="377"/>
      <c r="J24" s="380">
        <f>+J23/Q23</f>
        <v>0.003358518631170151</v>
      </c>
      <c r="K24" s="381"/>
      <c r="L24" s="382"/>
      <c r="M24" s="376">
        <f>+M23/Q23</f>
        <v>0.012203169881003822</v>
      </c>
      <c r="N24" s="422"/>
      <c r="O24" s="377">
        <f>+O23/Q23</f>
        <v>0.030478073371296703</v>
      </c>
      <c r="P24" s="377"/>
      <c r="Q24" s="231"/>
    </row>
    <row r="25" spans="2:16" ht="12.75">
      <c r="B25" s="22"/>
      <c r="C25" s="22"/>
      <c r="D25" s="22"/>
      <c r="E25" s="2"/>
      <c r="H25" s="7"/>
      <c r="K25" s="7"/>
      <c r="L25" s="7"/>
      <c r="N25" s="7"/>
      <c r="P25" s="7"/>
    </row>
    <row r="26" spans="1:18" ht="12.75">
      <c r="A26" t="s">
        <v>60</v>
      </c>
      <c r="B26" s="2"/>
      <c r="C26" s="2"/>
      <c r="D26" s="2"/>
      <c r="E26" s="2"/>
      <c r="P26" s="7"/>
      <c r="R26" s="7">
        <f>+M23+F23</f>
        <v>2219.6712854102448</v>
      </c>
    </row>
    <row r="27" spans="2:23" ht="12.75">
      <c r="B27" s="2"/>
      <c r="C27" s="2"/>
      <c r="D27" s="2"/>
      <c r="E27" s="2"/>
      <c r="O27" s="7"/>
      <c r="P27" s="7"/>
      <c r="Q27" s="7"/>
      <c r="R27" s="2"/>
      <c r="S27" s="2"/>
      <c r="T27" s="2"/>
      <c r="U27" s="2"/>
      <c r="V27" s="2"/>
      <c r="W27" s="2"/>
    </row>
    <row r="28" spans="2:23" ht="12.75">
      <c r="B28" s="2"/>
      <c r="C28" s="2"/>
      <c r="D28" s="2"/>
      <c r="E28" s="2"/>
      <c r="R28" s="2"/>
      <c r="S28" s="353"/>
      <c r="T28" s="353"/>
      <c r="U28" s="353"/>
      <c r="V28" s="353"/>
      <c r="W28" s="353"/>
    </row>
    <row r="29" spans="2:23" ht="12.75">
      <c r="B29" s="2"/>
      <c r="C29" s="2"/>
      <c r="D29" s="2"/>
      <c r="E29" s="2"/>
      <c r="R29" s="2"/>
      <c r="S29" s="8"/>
      <c r="T29" s="8"/>
      <c r="U29" s="8"/>
      <c r="V29" s="8"/>
      <c r="W29" s="8"/>
    </row>
    <row r="30" spans="1:23" ht="12.75">
      <c r="A30" s="94"/>
      <c r="R30" s="2"/>
      <c r="S30" s="22"/>
      <c r="T30" s="22"/>
      <c r="U30" s="22"/>
      <c r="V30" s="2"/>
      <c r="W30" s="2"/>
    </row>
    <row r="31" spans="1:23" ht="12.75">
      <c r="A31" s="94"/>
      <c r="R31" s="2"/>
      <c r="S31" s="2"/>
      <c r="T31" s="2"/>
      <c r="U31" s="22"/>
      <c r="V31" s="2"/>
      <c r="W31" s="2"/>
    </row>
    <row r="32" spans="1:23" ht="12.75">
      <c r="A32" s="94"/>
      <c r="R32" s="2"/>
      <c r="S32" s="22"/>
      <c r="T32" s="22"/>
      <c r="U32" s="22"/>
      <c r="V32" s="22"/>
      <c r="W32" s="22"/>
    </row>
    <row r="33" spans="1:24" ht="12.75">
      <c r="A33" s="94"/>
      <c r="R33" s="311" t="s">
        <v>2</v>
      </c>
      <c r="X33" s="1" t="s">
        <v>3</v>
      </c>
    </row>
    <row r="34" spans="1:26" ht="12.75">
      <c r="A34" s="94"/>
      <c r="R34" s="6" t="s">
        <v>61</v>
      </c>
      <c r="S34" s="7">
        <f>+B23</f>
        <v>1529.2821991424694</v>
      </c>
      <c r="T34" s="20">
        <f>+S34/S37</f>
        <v>0.3510698096439007</v>
      </c>
      <c r="X34" s="6" t="s">
        <v>61</v>
      </c>
      <c r="Y34" s="7">
        <f>+J23</f>
        <v>15.335983694898317</v>
      </c>
      <c r="Z34" s="20">
        <f>+Y34/Y37</f>
        <v>0.21581967975665162</v>
      </c>
    </row>
    <row r="35" spans="1:26" ht="12.75">
      <c r="A35" s="94"/>
      <c r="R35" s="6" t="s">
        <v>62</v>
      </c>
      <c r="S35" s="7">
        <f>+E23</f>
        <v>662.8327518377923</v>
      </c>
      <c r="T35" s="20">
        <f>+S35/S37</f>
        <v>0.1521632620479865</v>
      </c>
      <c r="X35" s="6" t="s">
        <v>62</v>
      </c>
      <c r="Y35" s="7"/>
      <c r="Z35" s="20"/>
    </row>
    <row r="36" spans="18:26" ht="12.75">
      <c r="R36" s="6" t="s">
        <v>63</v>
      </c>
      <c r="S36" s="7">
        <f>+F23</f>
        <v>2163.948023200458</v>
      </c>
      <c r="T36" s="20">
        <f>+S36/S37</f>
        <v>0.49676692830811275</v>
      </c>
      <c r="X36" s="6" t="s">
        <v>63</v>
      </c>
      <c r="Y36" s="7">
        <f>+M23</f>
        <v>55.72326220978688</v>
      </c>
      <c r="Z36" s="20">
        <f>+Y36/Y37</f>
        <v>0.7841803202433484</v>
      </c>
    </row>
    <row r="37" spans="19:26" ht="12.75">
      <c r="S37" s="7">
        <f>SUM(S34:S36)</f>
        <v>4356.06297418072</v>
      </c>
      <c r="Y37" s="7">
        <f>SUM(Y34:Y36)</f>
        <v>71.0592459046852</v>
      </c>
      <c r="Z37" s="7"/>
    </row>
    <row r="38" spans="19:28" ht="12.75">
      <c r="S38" s="3" t="s">
        <v>7</v>
      </c>
      <c r="T38" s="3" t="s">
        <v>1</v>
      </c>
      <c r="U38" s="3" t="s">
        <v>5</v>
      </c>
      <c r="V38" s="3" t="s">
        <v>6</v>
      </c>
      <c r="Y38" s="3" t="s">
        <v>1</v>
      </c>
      <c r="Z38" s="3" t="s">
        <v>7</v>
      </c>
      <c r="AA38" s="3"/>
      <c r="AB38" s="3"/>
    </row>
    <row r="39" spans="18:29" ht="12.75">
      <c r="R39" s="312" t="s">
        <v>63</v>
      </c>
      <c r="S39" s="35">
        <f>+I22</f>
        <v>1160.2755668820387</v>
      </c>
      <c r="T39" s="35">
        <f>+H22</f>
        <v>500.8979123184193</v>
      </c>
      <c r="U39" s="309">
        <f>+G22</f>
        <v>383.514109</v>
      </c>
      <c r="V39" s="310">
        <f>+F22</f>
        <v>119.26043499999999</v>
      </c>
      <c r="W39" s="7">
        <f>SUM(S39:V39)</f>
        <v>2163.948023200458</v>
      </c>
      <c r="X39" s="312" t="s">
        <v>63</v>
      </c>
      <c r="Y39" s="35">
        <f>+M22</f>
        <v>40.68939193495888</v>
      </c>
      <c r="Z39" s="35">
        <f>+N22</f>
        <v>15.033870274828</v>
      </c>
      <c r="AA39" s="313"/>
      <c r="AB39" s="314"/>
      <c r="AC39" s="7">
        <f>SUM(Y39:AB39)</f>
        <v>55.72326220978688</v>
      </c>
    </row>
    <row r="40" spans="19:26" ht="12.75">
      <c r="S40" s="36">
        <f>+S39/$W$39</f>
        <v>0.5361845822738397</v>
      </c>
      <c r="T40" s="36">
        <f>+T39/$W$39</f>
        <v>0.23147409593396617</v>
      </c>
      <c r="U40" s="36">
        <f>+U39/$W$39</f>
        <v>0.1772288913080206</v>
      </c>
      <c r="V40" s="36">
        <f>+V39/$W$39</f>
        <v>0.05511243048417354</v>
      </c>
      <c r="Y40" s="20">
        <f>+Y39/AC39</f>
        <v>0.7302047712456513</v>
      </c>
      <c r="Z40" s="20">
        <f>+Z39/AC39</f>
        <v>0.2697952287543486</v>
      </c>
    </row>
    <row r="43" spans="19:22" ht="12.75">
      <c r="S43" s="259"/>
      <c r="T43" s="259"/>
      <c r="U43" s="259"/>
      <c r="V43" s="259"/>
    </row>
    <row r="47" spans="20:23" ht="12.75">
      <c r="T47" s="7"/>
      <c r="W47" s="7"/>
    </row>
    <row r="51" ht="12.75">
      <c r="A51" s="21"/>
    </row>
  </sheetData>
  <sheetProtection/>
  <mergeCells count="31">
    <mergeCell ref="A22:A24"/>
    <mergeCell ref="B5:I5"/>
    <mergeCell ref="B8:C8"/>
    <mergeCell ref="F23:I23"/>
    <mergeCell ref="O5:P6"/>
    <mergeCell ref="F6:I6"/>
    <mergeCell ref="M24:N24"/>
    <mergeCell ref="M7:N7"/>
    <mergeCell ref="V28:W28"/>
    <mergeCell ref="Q4:Q9"/>
    <mergeCell ref="J7:L7"/>
    <mergeCell ref="J23:L23"/>
    <mergeCell ref="M23:N23"/>
    <mergeCell ref="O23:P23"/>
    <mergeCell ref="O4:P4"/>
    <mergeCell ref="B4:N4"/>
    <mergeCell ref="J5:N5"/>
    <mergeCell ref="B24:D24"/>
    <mergeCell ref="B6:D6"/>
    <mergeCell ref="B7:D7"/>
    <mergeCell ref="J6:L6"/>
    <mergeCell ref="B23:D23"/>
    <mergeCell ref="F7:G7"/>
    <mergeCell ref="H7:I7"/>
    <mergeCell ref="F24:I24"/>
    <mergeCell ref="J8:K8"/>
    <mergeCell ref="J24:L24"/>
    <mergeCell ref="O24:P24"/>
    <mergeCell ref="M6:N6"/>
    <mergeCell ref="S28:U28"/>
    <mergeCell ref="O7:P7"/>
  </mergeCells>
  <printOptions/>
  <pageMargins left="0.7834821428571429" right="0.7834821428571429" top="0.7834821428571429" bottom="0.12" header="0" footer="0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LVILCHEZ</dc:creator>
  <cp:keywords/>
  <dc:description/>
  <cp:lastModifiedBy>TEMP_DGE24</cp:lastModifiedBy>
  <cp:lastPrinted>2014-07-15T16:52:08Z</cp:lastPrinted>
  <dcterms:created xsi:type="dcterms:W3CDTF">2002-05-23T19:01:03Z</dcterms:created>
  <dcterms:modified xsi:type="dcterms:W3CDTF">2014-11-18T14:38:37Z</dcterms:modified>
  <cp:category/>
  <cp:version/>
  <cp:contentType/>
  <cp:contentStatus/>
</cp:coreProperties>
</file>